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1820" windowHeight="6540" activeTab="0"/>
  </bookViews>
  <sheets>
    <sheet name="Mode d'emploi" sheetId="1" r:id="rId1"/>
    <sheet name="Réaction" sheetId="2" r:id="rId2"/>
    <sheet name="Simulations" sheetId="3" r:id="rId3"/>
  </sheets>
  <definedNames>
    <definedName name="coef_produit1">'Réaction'!$G$16</definedName>
    <definedName name="coef_produit2">'Réaction'!$J$16</definedName>
    <definedName name="coef_réact_1">'Simulations'!$I$3</definedName>
    <definedName name="coef_réact_2">'Simulations'!$O$3</definedName>
    <definedName name="coef_réactif1">'Réaction'!$A$16</definedName>
    <definedName name="coef_réactif2">'Réaction'!$D$16</definedName>
    <definedName name="CRITERIA" localSheetId="1">'Réaction'!#REF!</definedName>
    <definedName name="N_init_réactif_1">'Simulations'!$J$7</definedName>
    <definedName name="N_init_réactif_2">'Simulations'!$P$7</definedName>
    <definedName name="nom_produit1">'Réaction'!$H$24</definedName>
    <definedName name="nom_produit2">'Réaction'!$K$24</definedName>
    <definedName name="nom_réactif1">'Réaction'!$B$24</definedName>
    <definedName name="nom_réactif2">'Réaction'!$E$24</definedName>
    <definedName name="produit_1">'Réaction'!$H$16</definedName>
    <definedName name="produit_2">'Réaction'!$K$16</definedName>
    <definedName name="réactif_1">'Réaction'!$B$16</definedName>
    <definedName name="réactif_2">'Réaction'!$E$16</definedName>
    <definedName name="val_compteur_avancement">'Simulations'!$B$3</definedName>
    <definedName name="val_cpteur_état_init_réactif_2">'Simulations'!$P$3</definedName>
    <definedName name="val_cpteur_état_initl_réactif_1">'Simulations'!$J$3</definedName>
    <definedName name="Z_C1E599BC_70CE_11D3_A8E5_8F8500F89436_.wvu.Rows" localSheetId="2" hidden="1">'Simulations'!$3:$3</definedName>
  </definedNames>
  <calcPr fullCalcOnLoad="1"/>
</workbook>
</file>

<file path=xl/sharedStrings.xml><?xml version="1.0" encoding="utf-8"?>
<sst xmlns="http://schemas.openxmlformats.org/spreadsheetml/2006/main" count="95" uniqueCount="58">
  <si>
    <t>Equation de la réaction</t>
  </si>
  <si>
    <t>Etat du système</t>
  </si>
  <si>
    <t>Etat initial</t>
  </si>
  <si>
    <t>Au cours de la transformation</t>
  </si>
  <si>
    <t>=</t>
  </si>
  <si>
    <t>X=</t>
  </si>
  <si>
    <t>Etat final</t>
  </si>
  <si>
    <t xml:space="preserve">               X=</t>
  </si>
  <si>
    <t>X</t>
  </si>
  <si>
    <t>+</t>
  </si>
  <si>
    <t xml:space="preserve">      Avancement</t>
  </si>
  <si>
    <t>-</t>
  </si>
  <si>
    <t>C</t>
  </si>
  <si>
    <t xml:space="preserve"> —&gt;</t>
  </si>
  <si>
    <t>Si l'équation proposée vous convient ou si vous avez terminé, cliquez ici pour accéder aux graphiques:</t>
  </si>
  <si>
    <t>Cu</t>
  </si>
  <si>
    <t>oxyde de cuivre II</t>
  </si>
  <si>
    <t>carbone</t>
  </si>
  <si>
    <t>cuivre</t>
  </si>
  <si>
    <t>dioxyde de carbone</t>
  </si>
  <si>
    <t>CO2+H2O</t>
  </si>
  <si>
    <t>Al(s)</t>
  </si>
  <si>
    <t>CuO(s)</t>
  </si>
  <si>
    <t>Fe(s)</t>
  </si>
  <si>
    <t>S</t>
  </si>
  <si>
    <t>Choisissez la réaction:</t>
  </si>
  <si>
    <t>ou si vous voulez écrirer l'équation de votre choix, cliquez ici:</t>
  </si>
  <si>
    <t xml:space="preserve"> </t>
  </si>
  <si>
    <t>Aluminium</t>
  </si>
  <si>
    <t>Dihydrogène</t>
  </si>
  <si>
    <t>Fer</t>
  </si>
  <si>
    <t>Hydrogéno-carbonate</t>
  </si>
  <si>
    <t>soufre</t>
  </si>
  <si>
    <t>dioxygène</t>
  </si>
  <si>
    <t>acide éthanoïque</t>
  </si>
  <si>
    <t>sulfure d'aluminium</t>
  </si>
  <si>
    <t>eau</t>
  </si>
  <si>
    <t>ion éthanoate</t>
  </si>
  <si>
    <t>oxyde magnétique</t>
  </si>
  <si>
    <t>eau+dioxyde de carbone</t>
  </si>
  <si>
    <r>
      <t>Fe</t>
    </r>
    <r>
      <rPr>
        <b/>
        <vertAlign val="subscript"/>
        <sz val="12"/>
        <rFont val="Arial"/>
        <family val="2"/>
      </rPr>
      <t>3</t>
    </r>
    <r>
      <rPr>
        <b/>
        <sz val="12"/>
        <rFont val="Arial"/>
        <family val="2"/>
      </rPr>
      <t>O</t>
    </r>
    <r>
      <rPr>
        <b/>
        <vertAlign val="subscript"/>
        <sz val="12"/>
        <rFont val="Arial"/>
        <family val="2"/>
      </rPr>
      <t>4</t>
    </r>
    <r>
      <rPr>
        <b/>
        <sz val="12"/>
        <rFont val="Arial"/>
        <family val="2"/>
      </rPr>
      <t>(s)</t>
    </r>
  </si>
  <si>
    <r>
      <t>O</t>
    </r>
    <r>
      <rPr>
        <b/>
        <vertAlign val="subscript"/>
        <sz val="12"/>
        <rFont val="Arial"/>
        <family val="2"/>
      </rPr>
      <t>2</t>
    </r>
    <r>
      <rPr>
        <b/>
        <sz val="12"/>
        <rFont val="Arial"/>
        <family val="2"/>
      </rPr>
      <t>(g)</t>
    </r>
  </si>
  <si>
    <r>
      <t>H</t>
    </r>
    <r>
      <rPr>
        <b/>
        <vertAlign val="subscript"/>
        <sz val="12"/>
        <rFont val="Arial"/>
        <family val="2"/>
      </rPr>
      <t>2</t>
    </r>
    <r>
      <rPr>
        <b/>
        <sz val="12"/>
        <rFont val="Arial"/>
        <family val="2"/>
      </rPr>
      <t>(g)</t>
    </r>
  </si>
  <si>
    <r>
      <t>HCO</t>
    </r>
    <r>
      <rPr>
        <b/>
        <vertAlign val="subscript"/>
        <sz val="12"/>
        <rFont val="Arial"/>
        <family val="2"/>
      </rPr>
      <t>3</t>
    </r>
    <r>
      <rPr>
        <b/>
        <vertAlign val="superscript"/>
        <sz val="12"/>
        <rFont val="Arial"/>
        <family val="2"/>
      </rPr>
      <t>-</t>
    </r>
  </si>
  <si>
    <r>
      <t>CH</t>
    </r>
    <r>
      <rPr>
        <b/>
        <vertAlign val="subscript"/>
        <sz val="12"/>
        <rFont val="Arial"/>
        <family val="2"/>
      </rPr>
      <t>3</t>
    </r>
    <r>
      <rPr>
        <b/>
        <sz val="12"/>
        <rFont val="Arial"/>
        <family val="2"/>
      </rPr>
      <t>COOH</t>
    </r>
  </si>
  <si>
    <r>
      <t>CH</t>
    </r>
    <r>
      <rPr>
        <b/>
        <vertAlign val="subscript"/>
        <sz val="12"/>
        <rFont val="Arial"/>
        <family val="2"/>
      </rPr>
      <t>3</t>
    </r>
    <r>
      <rPr>
        <b/>
        <sz val="12"/>
        <rFont val="Arial"/>
        <family val="2"/>
      </rPr>
      <t>COO</t>
    </r>
    <r>
      <rPr>
        <b/>
        <vertAlign val="superscript"/>
        <sz val="12"/>
        <rFont val="Arial"/>
        <family val="2"/>
      </rPr>
      <t>-</t>
    </r>
  </si>
  <si>
    <r>
      <t>Al</t>
    </r>
    <r>
      <rPr>
        <b/>
        <vertAlign val="subscript"/>
        <sz val="12"/>
        <rFont val="Arial"/>
        <family val="2"/>
      </rPr>
      <t>2</t>
    </r>
    <r>
      <rPr>
        <b/>
        <sz val="12"/>
        <rFont val="Arial"/>
        <family val="2"/>
      </rPr>
      <t>S</t>
    </r>
    <r>
      <rPr>
        <b/>
        <vertAlign val="subscript"/>
        <sz val="12"/>
        <rFont val="Arial"/>
        <family val="2"/>
      </rPr>
      <t>3</t>
    </r>
    <r>
      <rPr>
        <b/>
        <sz val="12"/>
        <rFont val="Arial"/>
        <family val="2"/>
      </rPr>
      <t>(s)</t>
    </r>
  </si>
  <si>
    <r>
      <t>H</t>
    </r>
    <r>
      <rPr>
        <b/>
        <vertAlign val="subscript"/>
        <sz val="12"/>
        <rFont val="Arial"/>
        <family val="2"/>
      </rPr>
      <t>2</t>
    </r>
    <r>
      <rPr>
        <b/>
        <sz val="12"/>
        <rFont val="Arial"/>
        <family val="2"/>
      </rPr>
      <t>O(l)</t>
    </r>
  </si>
  <si>
    <r>
      <t>CO</t>
    </r>
    <r>
      <rPr>
        <b/>
        <vertAlign val="subscript"/>
        <sz val="12"/>
        <rFont val="Arial"/>
        <family val="2"/>
      </rPr>
      <t>2</t>
    </r>
  </si>
  <si>
    <r>
      <t>puis utilisez les champs de la ligne 16 (</t>
    </r>
    <r>
      <rPr>
        <b/>
        <sz val="10"/>
        <rFont val="Arial"/>
        <family val="2"/>
      </rPr>
      <t>coefficients stoéchiométriques: cellules jaunes</t>
    </r>
    <r>
      <rPr>
        <sz val="10"/>
        <rFont val="Arial"/>
        <family val="0"/>
      </rPr>
      <t xml:space="preserve">; </t>
    </r>
    <r>
      <rPr>
        <b/>
        <sz val="10"/>
        <rFont val="Arial"/>
        <family val="2"/>
      </rPr>
      <t>réactifs et produits: cellules vertes</t>
    </r>
    <r>
      <rPr>
        <sz val="10"/>
        <rFont val="Arial"/>
        <family val="0"/>
      </rPr>
      <t>)</t>
    </r>
  </si>
  <si>
    <r>
      <t>H</t>
    </r>
    <r>
      <rPr>
        <b/>
        <vertAlign val="subscript"/>
        <sz val="12"/>
        <rFont val="Arial"/>
        <family val="2"/>
      </rPr>
      <t>2</t>
    </r>
    <r>
      <rPr>
        <b/>
        <sz val="12"/>
        <rFont val="Arial"/>
        <family val="2"/>
      </rPr>
      <t>S(g)</t>
    </r>
  </si>
  <si>
    <r>
      <t>SO</t>
    </r>
    <r>
      <rPr>
        <b/>
        <vertAlign val="subscript"/>
        <sz val="12"/>
        <rFont val="Arial"/>
        <family val="2"/>
      </rPr>
      <t>2</t>
    </r>
    <r>
      <rPr>
        <b/>
        <sz val="12"/>
        <rFont val="Arial"/>
        <family val="2"/>
      </rPr>
      <t>(g)</t>
    </r>
  </si>
  <si>
    <t>S(s)</t>
  </si>
  <si>
    <t>H2O(l)</t>
  </si>
  <si>
    <t>sulfure de dihydrogène</t>
  </si>
  <si>
    <t>dioxyde de soufre</t>
  </si>
  <si>
    <t>Ne pas modifier cette feuille manuellement,  Utiliser les curseurs ou l'animation</t>
  </si>
  <si>
    <t xml:space="preserve">      Régler la temporisation pour l'animation en fonction de votre ordinateur:</t>
  </si>
</sst>
</file>

<file path=xl/styles.xml><?xml version="1.0" encoding="utf-8"?>
<styleSheet xmlns="http://schemas.openxmlformats.org/spreadsheetml/2006/main">
  <numFmts count="13">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
    <numFmt numFmtId="165" formatCode="0.000000"/>
    <numFmt numFmtId="166" formatCode="0.00000"/>
    <numFmt numFmtId="167" formatCode="0.0000"/>
    <numFmt numFmtId="168" formatCode="0.000"/>
  </numFmts>
  <fonts count="18">
    <font>
      <sz val="10"/>
      <name val="Arial"/>
      <family val="0"/>
    </font>
    <font>
      <sz val="10"/>
      <color indexed="9"/>
      <name val="Arial"/>
      <family val="2"/>
    </font>
    <font>
      <sz val="8"/>
      <name val="Arial"/>
      <family val="2"/>
    </font>
    <font>
      <b/>
      <sz val="10"/>
      <name val="Arial"/>
      <family val="2"/>
    </font>
    <font>
      <b/>
      <sz val="8"/>
      <name val="Arial"/>
      <family val="2"/>
    </font>
    <font>
      <b/>
      <sz val="9.75"/>
      <name val="Arial"/>
      <family val="0"/>
    </font>
    <font>
      <sz val="9.75"/>
      <name val="Arial"/>
      <family val="0"/>
    </font>
    <font>
      <b/>
      <sz val="9"/>
      <color indexed="53"/>
      <name val="Arial"/>
      <family val="2"/>
    </font>
    <font>
      <sz val="9"/>
      <name val="Arial"/>
      <family val="2"/>
    </font>
    <font>
      <b/>
      <sz val="9"/>
      <name val="Arial"/>
      <family val="2"/>
    </font>
    <font>
      <sz val="14"/>
      <name val="Arial"/>
      <family val="2"/>
    </font>
    <font>
      <b/>
      <sz val="14"/>
      <name val="Arial"/>
      <family val="2"/>
    </font>
    <font>
      <b/>
      <sz val="12"/>
      <name val="Arial"/>
      <family val="2"/>
    </font>
    <font>
      <b/>
      <vertAlign val="subscript"/>
      <sz val="12"/>
      <name val="Arial"/>
      <family val="2"/>
    </font>
    <font>
      <b/>
      <vertAlign val="superscript"/>
      <sz val="12"/>
      <name val="Arial"/>
      <family val="2"/>
    </font>
    <font>
      <sz val="12"/>
      <name val="Arial"/>
      <family val="2"/>
    </font>
    <font>
      <b/>
      <sz val="10"/>
      <color indexed="10"/>
      <name val="Arial"/>
      <family val="2"/>
    </font>
    <font>
      <sz val="6"/>
      <name val="Arial"/>
      <family val="2"/>
    </font>
  </fonts>
  <fills count="21">
    <fill>
      <patternFill/>
    </fill>
    <fill>
      <patternFill patternType="gray125"/>
    </fill>
    <fill>
      <patternFill patternType="solid">
        <fgColor indexed="11"/>
        <bgColor indexed="64"/>
      </patternFill>
    </fill>
    <fill>
      <patternFill patternType="solid">
        <fgColor indexed="43"/>
        <bgColor indexed="64"/>
      </patternFill>
    </fill>
    <fill>
      <patternFill patternType="solid">
        <fgColor indexed="14"/>
        <bgColor indexed="64"/>
      </patternFill>
    </fill>
    <fill>
      <patternFill patternType="solid">
        <fgColor indexed="35"/>
        <bgColor indexed="64"/>
      </patternFill>
    </fill>
    <fill>
      <patternFill patternType="solid">
        <fgColor indexed="31"/>
        <bgColor indexed="64"/>
      </patternFill>
    </fill>
    <fill>
      <patternFill patternType="solid">
        <fgColor indexed="49"/>
        <bgColor indexed="64"/>
      </patternFill>
    </fill>
    <fill>
      <patternFill patternType="solid">
        <fgColor indexed="33"/>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indexed="27"/>
        <bgColor indexed="64"/>
      </patternFill>
    </fill>
    <fill>
      <patternFill patternType="solid">
        <fgColor indexed="15"/>
        <bgColor indexed="64"/>
      </patternFill>
    </fill>
    <fill>
      <patternFill patternType="gray0625">
        <fgColor indexed="9"/>
        <bgColor indexed="9"/>
      </patternFill>
    </fill>
    <fill>
      <patternFill patternType="solid">
        <fgColor indexed="9"/>
        <bgColor indexed="64"/>
      </patternFill>
    </fill>
  </fills>
  <borders count="27">
    <border>
      <left/>
      <right/>
      <top/>
      <bottom/>
      <diagonal/>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thin"/>
      <top style="double"/>
      <bottom style="thin"/>
    </border>
    <border>
      <left>
        <color indexed="63"/>
      </left>
      <right style="thin"/>
      <top style="thin"/>
      <bottom>
        <color indexed="63"/>
      </bottom>
    </border>
    <border>
      <left>
        <color indexed="63"/>
      </left>
      <right>
        <color indexed="63"/>
      </right>
      <top style="double"/>
      <bottom>
        <color indexed="63"/>
      </bottom>
    </border>
    <border>
      <left>
        <color indexed="63"/>
      </left>
      <right>
        <color indexed="63"/>
      </right>
      <top style="thin"/>
      <bottom>
        <color indexed="63"/>
      </bottom>
    </border>
    <border>
      <left style="thin"/>
      <right>
        <color indexed="63"/>
      </right>
      <top style="double"/>
      <bottom style="thin"/>
    </border>
    <border>
      <left style="medium"/>
      <right style="thin"/>
      <top>
        <color indexed="63"/>
      </top>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color indexed="63"/>
      </left>
      <right style="medium"/>
      <top style="medium"/>
      <bottom style="double"/>
    </border>
    <border>
      <left style="thin"/>
      <right>
        <color indexed="63"/>
      </right>
      <top>
        <color indexed="63"/>
      </top>
      <bottom style="medium"/>
    </border>
    <border>
      <left>
        <color indexed="63"/>
      </left>
      <right style="medium"/>
      <top style="thin"/>
      <bottom style="medium"/>
    </border>
    <border>
      <left>
        <color indexed="63"/>
      </left>
      <right style="medium"/>
      <top>
        <color indexed="63"/>
      </top>
      <bottom style="medium"/>
    </border>
    <border>
      <left>
        <color indexed="63"/>
      </left>
      <right style="medium"/>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2" borderId="1" xfId="0" applyFill="1" applyBorder="1" applyAlignment="1">
      <alignment/>
    </xf>
    <xf numFmtId="0" fontId="0" fillId="3" borderId="1" xfId="0" applyFill="1" applyBorder="1" applyAlignment="1">
      <alignment/>
    </xf>
    <xf numFmtId="0" fontId="0" fillId="3" borderId="2" xfId="0" applyFill="1" applyBorder="1" applyAlignment="1">
      <alignment horizontal="right"/>
    </xf>
    <xf numFmtId="0" fontId="0" fillId="3" borderId="3" xfId="0" applyFill="1" applyBorder="1" applyAlignment="1">
      <alignment horizontal="center"/>
    </xf>
    <xf numFmtId="0" fontId="0" fillId="2" borderId="3" xfId="0" applyFill="1" applyBorder="1" applyAlignment="1">
      <alignment/>
    </xf>
    <xf numFmtId="0" fontId="0" fillId="2" borderId="3" xfId="0" applyFill="1" applyBorder="1" applyAlignment="1">
      <alignment horizontal="center"/>
    </xf>
    <xf numFmtId="0" fontId="0" fillId="4" borderId="3" xfId="0" applyFill="1" applyBorder="1" applyAlignment="1">
      <alignment/>
    </xf>
    <xf numFmtId="0" fontId="0" fillId="5" borderId="3" xfId="0" applyFill="1" applyBorder="1" applyAlignment="1">
      <alignment horizontal="center"/>
    </xf>
    <xf numFmtId="0" fontId="0" fillId="5" borderId="3" xfId="0" applyFill="1" applyBorder="1" applyAlignment="1">
      <alignment/>
    </xf>
    <xf numFmtId="0" fontId="0" fillId="6" borderId="4" xfId="0" applyFill="1" applyBorder="1" applyAlignment="1">
      <alignment/>
    </xf>
    <xf numFmtId="0" fontId="0" fillId="6" borderId="5" xfId="0" applyFill="1" applyBorder="1" applyAlignment="1">
      <alignment/>
    </xf>
    <xf numFmtId="0" fontId="0" fillId="6" borderId="6" xfId="0" applyFill="1" applyBorder="1" applyAlignment="1">
      <alignment/>
    </xf>
    <xf numFmtId="0" fontId="0" fillId="6" borderId="5" xfId="0" applyFill="1" applyBorder="1" applyAlignment="1">
      <alignment horizontal="center"/>
    </xf>
    <xf numFmtId="0" fontId="0" fillId="6" borderId="5" xfId="0" applyFill="1" applyBorder="1" applyAlignment="1">
      <alignment horizontal="right"/>
    </xf>
    <xf numFmtId="0" fontId="0" fillId="2" borderId="7" xfId="0" applyFill="1" applyBorder="1" applyAlignment="1">
      <alignment/>
    </xf>
    <xf numFmtId="0" fontId="0" fillId="2" borderId="2" xfId="0" applyFill="1" applyBorder="1" applyAlignment="1">
      <alignment horizontal="center"/>
    </xf>
    <xf numFmtId="0" fontId="0" fillId="2" borderId="8" xfId="0" applyFill="1" applyBorder="1" applyAlignment="1">
      <alignment horizontal="center"/>
    </xf>
    <xf numFmtId="0" fontId="0" fillId="5" borderId="9" xfId="0" applyFill="1" applyBorder="1" applyAlignment="1">
      <alignment/>
    </xf>
    <xf numFmtId="0" fontId="0" fillId="5" borderId="2" xfId="0" applyFill="1" applyBorder="1" applyAlignment="1">
      <alignment horizontal="center"/>
    </xf>
    <xf numFmtId="0" fontId="0" fillId="7" borderId="1" xfId="0" applyFill="1" applyBorder="1" applyAlignment="1">
      <alignment/>
    </xf>
    <xf numFmtId="0" fontId="0" fillId="7" borderId="2" xfId="0" applyFill="1" applyBorder="1" applyAlignment="1">
      <alignment/>
    </xf>
    <xf numFmtId="0" fontId="0" fillId="7" borderId="3" xfId="0" applyFill="1" applyBorder="1" applyAlignment="1">
      <alignment/>
    </xf>
    <xf numFmtId="0" fontId="0" fillId="5" borderId="10" xfId="0" applyFill="1" applyBorder="1" applyAlignment="1">
      <alignment/>
    </xf>
    <xf numFmtId="0" fontId="3" fillId="6" borderId="5" xfId="0" applyFont="1" applyFill="1" applyBorder="1" applyAlignment="1">
      <alignment/>
    </xf>
    <xf numFmtId="0" fontId="0" fillId="4" borderId="3" xfId="0" applyFill="1" applyBorder="1" applyAlignment="1">
      <alignment horizontal="center"/>
    </xf>
    <xf numFmtId="0" fontId="0" fillId="8" borderId="0" xfId="0" applyFill="1" applyAlignment="1">
      <alignment/>
    </xf>
    <xf numFmtId="0" fontId="2" fillId="5" borderId="11" xfId="0" applyFont="1" applyFill="1" applyBorder="1" applyAlignment="1">
      <alignment/>
    </xf>
    <xf numFmtId="0" fontId="2" fillId="2" borderId="11" xfId="0" applyFont="1" applyFill="1" applyBorder="1" applyAlignment="1">
      <alignment/>
    </xf>
    <xf numFmtId="0" fontId="2" fillId="4" borderId="1" xfId="0" applyFont="1" applyFill="1" applyBorder="1" applyAlignment="1">
      <alignment/>
    </xf>
    <xf numFmtId="0" fontId="2" fillId="7" borderId="11" xfId="0" applyFont="1" applyFill="1" applyBorder="1" applyAlignment="1">
      <alignment/>
    </xf>
    <xf numFmtId="0" fontId="2" fillId="0" borderId="12" xfId="0" applyFont="1" applyBorder="1" applyAlignment="1">
      <alignment/>
    </xf>
    <xf numFmtId="0" fontId="2" fillId="3" borderId="11" xfId="0" applyFont="1" applyFill="1" applyBorder="1" applyAlignment="1">
      <alignment/>
    </xf>
    <xf numFmtId="0" fontId="7" fillId="9" borderId="13" xfId="0" applyFont="1" applyFill="1" applyBorder="1" applyAlignment="1">
      <alignment horizontal="left"/>
    </xf>
    <xf numFmtId="0" fontId="7" fillId="10" borderId="13" xfId="0" applyFont="1" applyFill="1" applyBorder="1" applyAlignment="1">
      <alignment horizontal="left"/>
    </xf>
    <xf numFmtId="164" fontId="8" fillId="5" borderId="14" xfId="0" applyNumberFormat="1" applyFont="1" applyFill="1" applyBorder="1" applyAlignment="1">
      <alignment horizontal="center"/>
    </xf>
    <xf numFmtId="0" fontId="8" fillId="5" borderId="15" xfId="0" applyFont="1" applyFill="1" applyBorder="1" applyAlignment="1">
      <alignment horizontal="left"/>
    </xf>
    <xf numFmtId="0" fontId="8" fillId="3" borderId="15" xfId="0" applyFont="1" applyFill="1" applyBorder="1" applyAlignment="1">
      <alignment horizontal="right"/>
    </xf>
    <xf numFmtId="0" fontId="8" fillId="3" borderId="15" xfId="0" applyFont="1" applyFill="1" applyBorder="1" applyAlignment="1" applyProtection="1">
      <alignment horizontal="center"/>
      <protection/>
    </xf>
    <xf numFmtId="164" fontId="8" fillId="5" borderId="15" xfId="0" applyNumberFormat="1" applyFont="1" applyFill="1" applyBorder="1" applyAlignment="1">
      <alignment horizontal="center"/>
    </xf>
    <xf numFmtId="164" fontId="8" fillId="2" borderId="14" xfId="0" applyNumberFormat="1" applyFont="1" applyFill="1" applyBorder="1" applyAlignment="1">
      <alignment horizontal="center"/>
    </xf>
    <xf numFmtId="164" fontId="8" fillId="2" borderId="15" xfId="0" applyNumberFormat="1" applyFont="1" applyFill="1" applyBorder="1" applyAlignment="1">
      <alignment horizontal="center"/>
    </xf>
    <xf numFmtId="1" fontId="8" fillId="2" borderId="15" xfId="0" applyNumberFormat="1" applyFont="1" applyFill="1" applyBorder="1" applyAlignment="1">
      <alignment horizontal="center"/>
    </xf>
    <xf numFmtId="0" fontId="8" fillId="2" borderId="15" xfId="0" applyFont="1" applyFill="1" applyBorder="1" applyAlignment="1">
      <alignment horizontal="left"/>
    </xf>
    <xf numFmtId="0" fontId="8" fillId="2" borderId="15" xfId="0" applyFont="1" applyFill="1" applyBorder="1" applyAlignment="1">
      <alignment/>
    </xf>
    <xf numFmtId="0" fontId="8" fillId="2" borderId="16" xfId="0" applyFont="1" applyFill="1" applyBorder="1" applyAlignment="1">
      <alignment horizontal="center"/>
    </xf>
    <xf numFmtId="1" fontId="8" fillId="4" borderId="15" xfId="0" applyNumberFormat="1" applyFont="1" applyFill="1" applyBorder="1" applyAlignment="1">
      <alignment horizontal="center"/>
    </xf>
    <xf numFmtId="0" fontId="8" fillId="4" borderId="15" xfId="0" applyFont="1" applyFill="1" applyBorder="1" applyAlignment="1">
      <alignment horizontal="left"/>
    </xf>
    <xf numFmtId="0" fontId="8" fillId="7" borderId="15" xfId="0" applyFont="1" applyFill="1" applyBorder="1" applyAlignment="1">
      <alignment/>
    </xf>
    <xf numFmtId="0" fontId="8" fillId="0" borderId="17" xfId="0" applyFont="1" applyBorder="1" applyAlignment="1">
      <alignment wrapText="1"/>
    </xf>
    <xf numFmtId="0" fontId="9" fillId="0" borderId="18" xfId="0" applyFont="1" applyBorder="1" applyAlignment="1">
      <alignment/>
    </xf>
    <xf numFmtId="0" fontId="7" fillId="0" borderId="19" xfId="0" applyFont="1" applyBorder="1" applyAlignment="1">
      <alignment/>
    </xf>
    <xf numFmtId="0" fontId="7" fillId="11" borderId="13" xfId="0" applyFont="1" applyFill="1" applyBorder="1" applyAlignment="1">
      <alignment horizontal="right"/>
    </xf>
    <xf numFmtId="0" fontId="7" fillId="11" borderId="13" xfId="0" applyFont="1" applyFill="1" applyBorder="1" applyAlignment="1">
      <alignment horizontal="center"/>
    </xf>
    <xf numFmtId="1" fontId="7" fillId="10" borderId="15" xfId="0" applyNumberFormat="1" applyFont="1" applyFill="1" applyBorder="1" applyAlignment="1">
      <alignment horizontal="center"/>
    </xf>
    <xf numFmtId="0" fontId="7" fillId="10" borderId="20" xfId="0" applyFont="1" applyFill="1" applyBorder="1" applyAlignment="1">
      <alignment horizontal="center"/>
    </xf>
    <xf numFmtId="1" fontId="8" fillId="12" borderId="15" xfId="0" applyNumberFormat="1" applyFont="1" applyFill="1" applyBorder="1" applyAlignment="1">
      <alignment horizontal="center"/>
    </xf>
    <xf numFmtId="0" fontId="3" fillId="5" borderId="8" xfId="0" applyFont="1" applyFill="1" applyBorder="1" applyAlignment="1">
      <alignment horizontal="center"/>
    </xf>
    <xf numFmtId="0" fontId="3" fillId="4" borderId="8" xfId="0" applyFont="1" applyFill="1" applyBorder="1" applyAlignment="1">
      <alignment horizontal="center"/>
    </xf>
    <xf numFmtId="0" fontId="3" fillId="7" borderId="21" xfId="0" applyFont="1" applyFill="1" applyBorder="1" applyAlignment="1">
      <alignment horizontal="center"/>
    </xf>
    <xf numFmtId="0" fontId="7" fillId="13" borderId="13" xfId="0" applyFont="1" applyFill="1" applyBorder="1" applyAlignment="1">
      <alignment horizontal="left"/>
    </xf>
    <xf numFmtId="1" fontId="7" fillId="13" borderId="15" xfId="0" applyNumberFormat="1" applyFont="1" applyFill="1" applyBorder="1" applyAlignment="1">
      <alignment horizontal="center"/>
    </xf>
    <xf numFmtId="1" fontId="8" fillId="5" borderId="15" xfId="0" applyNumberFormat="1" applyFont="1" applyFill="1" applyBorder="1" applyAlignment="1">
      <alignment horizontal="left"/>
    </xf>
    <xf numFmtId="1" fontId="7" fillId="9" borderId="15" xfId="0" applyNumberFormat="1" applyFont="1" applyFill="1" applyBorder="1" applyAlignment="1">
      <alignment horizontal="center"/>
    </xf>
    <xf numFmtId="0" fontId="0" fillId="0" borderId="0" xfId="0" applyAlignment="1">
      <alignment wrapText="1"/>
    </xf>
    <xf numFmtId="1" fontId="7" fillId="14" borderId="15" xfId="0" applyNumberFormat="1" applyFont="1" applyFill="1" applyBorder="1" applyAlignment="1">
      <alignment horizontal="right"/>
    </xf>
    <xf numFmtId="0" fontId="7" fillId="14" borderId="13" xfId="0" applyFont="1" applyFill="1" applyBorder="1" applyAlignment="1">
      <alignment horizontal="left"/>
    </xf>
    <xf numFmtId="0" fontId="3" fillId="2" borderId="3" xfId="0" applyFont="1" applyFill="1" applyBorder="1" applyAlignment="1">
      <alignment horizontal="center"/>
    </xf>
    <xf numFmtId="0" fontId="3" fillId="6" borderId="22" xfId="0" applyFont="1" applyFill="1" applyBorder="1" applyAlignment="1">
      <alignment/>
    </xf>
    <xf numFmtId="164" fontId="7" fillId="9" borderId="23" xfId="0" applyNumberFormat="1" applyFont="1" applyFill="1" applyBorder="1" applyAlignment="1">
      <alignment horizontal="center"/>
    </xf>
    <xf numFmtId="164" fontId="7" fillId="10" borderId="23" xfId="0" applyNumberFormat="1" applyFont="1" applyFill="1" applyBorder="1" applyAlignment="1">
      <alignment horizontal="center"/>
    </xf>
    <xf numFmtId="0" fontId="0" fillId="15" borderId="0" xfId="0" applyFill="1" applyAlignment="1">
      <alignment/>
    </xf>
    <xf numFmtId="0" fontId="0" fillId="15" borderId="0" xfId="0" applyFill="1" applyAlignment="1">
      <alignment horizontal="center"/>
    </xf>
    <xf numFmtId="0" fontId="0" fillId="15" borderId="0" xfId="0" applyFill="1" applyAlignment="1">
      <alignment horizontal="center" wrapText="1"/>
    </xf>
    <xf numFmtId="0" fontId="10" fillId="15" borderId="0" xfId="0" applyFont="1" applyFill="1" applyAlignment="1">
      <alignment horizontal="center"/>
    </xf>
    <xf numFmtId="0" fontId="11" fillId="15" borderId="0" xfId="0" applyFont="1" applyFill="1" applyAlignment="1">
      <alignment horizontal="center"/>
    </xf>
    <xf numFmtId="0" fontId="0" fillId="15" borderId="0" xfId="0" applyFill="1" applyAlignment="1">
      <alignment wrapText="1"/>
    </xf>
    <xf numFmtId="0" fontId="10" fillId="15" borderId="0" xfId="0" applyFont="1" applyFill="1" applyAlignment="1">
      <alignment/>
    </xf>
    <xf numFmtId="0" fontId="0" fillId="16" borderId="0" xfId="0" applyFill="1" applyAlignment="1">
      <alignment/>
    </xf>
    <xf numFmtId="0" fontId="3" fillId="15" borderId="0" xfId="0" applyFont="1" applyFill="1" applyAlignment="1">
      <alignment/>
    </xf>
    <xf numFmtId="0" fontId="0" fillId="15" borderId="0" xfId="0" applyFont="1" applyFill="1" applyAlignment="1">
      <alignment/>
    </xf>
    <xf numFmtId="0" fontId="1" fillId="15" borderId="0" xfId="0" applyFont="1" applyFill="1" applyAlignment="1" applyProtection="1">
      <alignment/>
      <protection/>
    </xf>
    <xf numFmtId="0" fontId="1" fillId="15" borderId="0" xfId="0" applyFont="1" applyFill="1" applyAlignment="1">
      <alignment/>
    </xf>
    <xf numFmtId="1" fontId="0" fillId="15" borderId="0" xfId="0" applyNumberFormat="1" applyFont="1" applyFill="1" applyAlignment="1">
      <alignment/>
    </xf>
    <xf numFmtId="168" fontId="8" fillId="5" borderId="16" xfId="0" applyNumberFormat="1" applyFont="1" applyFill="1" applyBorder="1" applyAlignment="1">
      <alignment horizontal="center"/>
    </xf>
    <xf numFmtId="168" fontId="7" fillId="9" borderId="20" xfId="0" applyNumberFormat="1" applyFont="1" applyFill="1" applyBorder="1" applyAlignment="1">
      <alignment horizontal="center"/>
    </xf>
    <xf numFmtId="168" fontId="8" fillId="2" borderId="15" xfId="0" applyNumberFormat="1" applyFont="1" applyFill="1" applyBorder="1" applyAlignment="1">
      <alignment horizontal="center"/>
    </xf>
    <xf numFmtId="168" fontId="7" fillId="10" borderId="13" xfId="0" applyNumberFormat="1" applyFont="1" applyFill="1" applyBorder="1" applyAlignment="1">
      <alignment horizontal="center"/>
    </xf>
    <xf numFmtId="168" fontId="8" fillId="4" borderId="16" xfId="0" applyNumberFormat="1" applyFont="1" applyFill="1" applyBorder="1" applyAlignment="1">
      <alignment horizontal="center"/>
    </xf>
    <xf numFmtId="168" fontId="7" fillId="13" borderId="20" xfId="0" applyNumberFormat="1" applyFont="1" applyFill="1" applyBorder="1" applyAlignment="1">
      <alignment horizontal="center"/>
    </xf>
    <xf numFmtId="168" fontId="8" fillId="7" borderId="24" xfId="0" applyNumberFormat="1" applyFont="1" applyFill="1" applyBorder="1" applyAlignment="1">
      <alignment horizontal="center"/>
    </xf>
    <xf numFmtId="168" fontId="7" fillId="17" borderId="25" xfId="0" applyNumberFormat="1" applyFont="1" applyFill="1" applyBorder="1" applyAlignment="1">
      <alignment horizontal="center"/>
    </xf>
    <xf numFmtId="0" fontId="3" fillId="15" borderId="0" xfId="0" applyFont="1" applyFill="1" applyAlignment="1">
      <alignment horizontal="center" wrapText="1"/>
    </xf>
    <xf numFmtId="0" fontId="9" fillId="10" borderId="0" xfId="0" applyFont="1" applyFill="1" applyAlignment="1">
      <alignment horizontal="center" wrapText="1"/>
    </xf>
    <xf numFmtId="0" fontId="2" fillId="15" borderId="0" xfId="0" applyFont="1" applyFill="1" applyAlignment="1">
      <alignment horizontal="center" wrapText="1"/>
    </xf>
    <xf numFmtId="0" fontId="3" fillId="10" borderId="0" xfId="0" applyFont="1" applyFill="1" applyAlignment="1">
      <alignment horizontal="center" wrapText="1"/>
    </xf>
    <xf numFmtId="0" fontId="2" fillId="7" borderId="26" xfId="0" applyFont="1" applyFill="1" applyBorder="1" applyAlignment="1">
      <alignment horizontal="left"/>
    </xf>
    <xf numFmtId="0" fontId="2" fillId="4" borderId="7" xfId="0" applyFont="1" applyFill="1" applyBorder="1" applyAlignment="1">
      <alignment horizontal="left"/>
    </xf>
    <xf numFmtId="0" fontId="2" fillId="2" borderId="1" xfId="0" applyFont="1" applyFill="1" applyBorder="1" applyAlignment="1">
      <alignment horizontal="left"/>
    </xf>
    <xf numFmtId="0" fontId="2" fillId="5" borderId="7" xfId="0" applyFont="1" applyFill="1" applyBorder="1" applyAlignment="1">
      <alignment horizontal="left"/>
    </xf>
    <xf numFmtId="0" fontId="12" fillId="10" borderId="0" xfId="0" applyFont="1" applyFill="1" applyBorder="1" applyAlignment="1">
      <alignment horizontal="center"/>
    </xf>
    <xf numFmtId="0" fontId="12" fillId="10" borderId="0" xfId="0" applyFont="1" applyFill="1" applyAlignment="1">
      <alignment horizontal="center"/>
    </xf>
    <xf numFmtId="0" fontId="2" fillId="2" borderId="9" xfId="0" applyFont="1" applyFill="1" applyBorder="1" applyAlignment="1">
      <alignment horizontal="left"/>
    </xf>
    <xf numFmtId="0" fontId="2" fillId="5" borderId="1" xfId="0" applyFont="1" applyFill="1" applyBorder="1" applyAlignment="1">
      <alignment horizontal="left"/>
    </xf>
    <xf numFmtId="0" fontId="9" fillId="15" borderId="0" xfId="0" applyFont="1" applyFill="1" applyAlignment="1">
      <alignment horizontal="center" wrapText="1"/>
    </xf>
    <xf numFmtId="0" fontId="0" fillId="18" borderId="0" xfId="0" applyFill="1" applyAlignment="1">
      <alignment/>
    </xf>
    <xf numFmtId="1" fontId="11" fillId="19" borderId="0" xfId="0" applyNumberFormat="1" applyFont="1" applyFill="1" applyAlignment="1">
      <alignment horizontal="center"/>
    </xf>
    <xf numFmtId="0" fontId="12" fillId="20" borderId="0" xfId="0" applyFont="1" applyFill="1" applyBorder="1" applyAlignment="1">
      <alignment horizontal="center"/>
    </xf>
    <xf numFmtId="0" fontId="10" fillId="20" borderId="0" xfId="0" applyFont="1" applyFill="1" applyAlignment="1">
      <alignment horizontal="center"/>
    </xf>
    <xf numFmtId="0" fontId="11" fillId="19" borderId="0" xfId="0" applyFont="1" applyFill="1" applyAlignment="1">
      <alignment horizontal="center"/>
    </xf>
    <xf numFmtId="0" fontId="11" fillId="20" borderId="0" xfId="0" applyFont="1" applyFill="1" applyAlignment="1">
      <alignment horizontal="center"/>
    </xf>
    <xf numFmtId="0" fontId="12" fillId="20" borderId="0" xfId="0" applyFont="1" applyFill="1" applyAlignment="1">
      <alignment horizontal="center"/>
    </xf>
    <xf numFmtId="0" fontId="3" fillId="6" borderId="5" xfId="0" applyFont="1" applyFill="1" applyBorder="1" applyAlignment="1">
      <alignment horizontal="center"/>
    </xf>
    <xf numFmtId="0" fontId="12" fillId="15" borderId="0" xfId="0" applyFont="1" applyFill="1" applyAlignment="1">
      <alignment/>
    </xf>
    <xf numFmtId="1" fontId="11" fillId="3" borderId="0" xfId="0" applyNumberFormat="1" applyFont="1" applyFill="1" applyAlignment="1">
      <alignment horizontal="center"/>
    </xf>
    <xf numFmtId="0" fontId="11" fillId="3" borderId="0" xfId="0" applyFont="1" applyFill="1" applyAlignment="1">
      <alignment horizontal="center"/>
    </xf>
    <xf numFmtId="0" fontId="1" fillId="16" borderId="0" xfId="0" applyFont="1" applyFill="1" applyAlignment="1">
      <alignment/>
    </xf>
    <xf numFmtId="0" fontId="16" fillId="15" borderId="0" xfId="0" applyFont="1" applyFill="1" applyAlignment="1">
      <alignment horizontal="left"/>
    </xf>
    <xf numFmtId="1" fontId="0" fillId="0" borderId="0" xfId="0" applyNumberFormat="1" applyFont="1" applyFill="1" applyAlignment="1">
      <alignment/>
    </xf>
    <xf numFmtId="0" fontId="0" fillId="15" borderId="0" xfId="0" applyFill="1" applyAlignment="1">
      <alignment horizontal="left"/>
    </xf>
    <xf numFmtId="0" fontId="16" fillId="15" borderId="0" xfId="0" applyFont="1" applyFill="1" applyAlignment="1">
      <alignment horizontal="right"/>
    </xf>
    <xf numFmtId="0" fontId="0" fillId="15" borderId="0" xfId="0" applyFont="1" applyFill="1" applyAlignment="1" applyProtection="1">
      <alignment/>
      <protection hidden="1"/>
    </xf>
    <xf numFmtId="0" fontId="12" fillId="16"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_rels/chart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latin typeface="Arial"/>
                <a:ea typeface="Arial"/>
                <a:cs typeface="Arial"/>
              </a:rPr>
              <a:t>Evolution des quantités de matière en fonction de l'avancement</a:t>
            </a:r>
          </a:p>
        </c:rich>
      </c:tx>
      <c:layout/>
      <c:spPr>
        <a:noFill/>
        <a:ln>
          <a:noFill/>
        </a:ln>
      </c:spPr>
    </c:title>
    <c:plotArea>
      <c:layout>
        <c:manualLayout>
          <c:xMode val="edge"/>
          <c:yMode val="edge"/>
          <c:x val="0.07375"/>
          <c:y val="0.06775"/>
          <c:w val="0.73"/>
          <c:h val="0.8925"/>
        </c:manualLayout>
      </c:layout>
      <c:scatterChart>
        <c:scatterStyle val="smooth"/>
        <c:varyColors val="0"/>
        <c:ser>
          <c:idx val="0"/>
          <c:order val="0"/>
          <c:tx>
            <c:strRef>
              <c:f>Simulations!$J$5</c:f>
              <c:strCache>
                <c:ptCount val="1"/>
                <c:pt idx="0">
                  <c:v>CuO(s)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Simulations!$C$7:$C$8</c:f>
              <c:numCache/>
            </c:numRef>
          </c:xVal>
          <c:yVal>
            <c:numRef>
              <c:f>Simulations!$J$7:$J$8</c:f>
              <c:numCache/>
            </c:numRef>
          </c:yVal>
          <c:smooth val="1"/>
        </c:ser>
        <c:ser>
          <c:idx val="1"/>
          <c:order val="1"/>
          <c:tx>
            <c:strRef>
              <c:f>Simulations!$P$5</c:f>
              <c:strCache>
                <c:ptCount val="1"/>
                <c:pt idx="0">
                  <c:v>C</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Simulations!$C$7:$C$8</c:f>
              <c:numCache/>
            </c:numRef>
          </c:xVal>
          <c:yVal>
            <c:numRef>
              <c:f>Simulations!$P$7:$P$8</c:f>
              <c:numCache/>
            </c:numRef>
          </c:yVal>
          <c:smooth val="1"/>
        </c:ser>
        <c:ser>
          <c:idx val="2"/>
          <c:order val="2"/>
          <c:tx>
            <c:strRef>
              <c:f>Simulations!$T$5</c:f>
              <c:strCache>
                <c:ptCount val="1"/>
                <c:pt idx="0">
                  <c:v>Cu</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Simulations!$C$7:$C$8</c:f>
              <c:numCache/>
            </c:numRef>
          </c:xVal>
          <c:yVal>
            <c:numRef>
              <c:f>Simulations!$T$7:$T$8</c:f>
              <c:numCache/>
            </c:numRef>
          </c:yVal>
          <c:smooth val="1"/>
        </c:ser>
        <c:ser>
          <c:idx val="3"/>
          <c:order val="3"/>
          <c:tx>
            <c:strRef>
              <c:f>Simulations!$W$5</c:f>
              <c:strCache>
                <c:ptCount val="1"/>
                <c:pt idx="0">
                  <c:v>CO2</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Simulations!$C$7:$C$8</c:f>
              <c:numCache/>
            </c:numRef>
          </c:xVal>
          <c:yVal>
            <c:numRef>
              <c:f>Simulations!$W$7:$W$8</c:f>
              <c:numCache/>
            </c:numRef>
          </c:yVal>
          <c:smooth val="1"/>
        </c:ser>
        <c:axId val="41269248"/>
        <c:axId val="35878913"/>
      </c:scatterChart>
      <c:valAx>
        <c:axId val="41269248"/>
        <c:scaling>
          <c:orientation val="minMax"/>
          <c:max val="4.1"/>
          <c:min val="0"/>
        </c:scaling>
        <c:axPos val="b"/>
        <c:title>
          <c:tx>
            <c:rich>
              <a:bodyPr vert="horz" rot="0" anchor="ctr"/>
              <a:lstStyle/>
              <a:p>
                <a:pPr algn="ctr">
                  <a:defRPr/>
                </a:pPr>
                <a:r>
                  <a:rPr lang="en-US" cap="none" sz="800" b="1" i="0" u="none" baseline="0">
                    <a:latin typeface="Arial"/>
                    <a:ea typeface="Arial"/>
                    <a:cs typeface="Arial"/>
                  </a:rPr>
                  <a:t>Avancement X en mol</a:t>
                </a:r>
              </a:p>
            </c:rich>
          </c:tx>
          <c:layout>
            <c:manualLayout>
              <c:xMode val="factor"/>
              <c:yMode val="factor"/>
              <c:x val="-0.0155"/>
              <c:y val="0.00075"/>
            </c:manualLayout>
          </c:layout>
          <c:overlay val="0"/>
          <c:spPr>
            <a:noFill/>
            <a:ln>
              <a:noFill/>
            </a:ln>
          </c:spPr>
        </c:title>
        <c:majorGridlines/>
        <c:delete val="0"/>
        <c:numFmt formatCode="General" sourceLinked="1"/>
        <c:majorTickMark val="out"/>
        <c:minorTickMark val="none"/>
        <c:tickLblPos val="nextTo"/>
        <c:crossAx val="35878913"/>
        <c:crosses val="autoZero"/>
        <c:crossBetween val="midCat"/>
        <c:dispUnits/>
        <c:majorUnit val="0.5"/>
      </c:valAx>
      <c:valAx>
        <c:axId val="35878913"/>
        <c:scaling>
          <c:orientation val="minMax"/>
          <c:max val="6"/>
          <c:min val="0"/>
        </c:scaling>
        <c:axPos val="l"/>
        <c:title>
          <c:tx>
            <c:rich>
              <a:bodyPr vert="horz" rot="-5400000" anchor="ctr"/>
              <a:lstStyle/>
              <a:p>
                <a:pPr algn="ctr">
                  <a:defRPr/>
                </a:pPr>
                <a:r>
                  <a:rPr lang="en-US" cap="none" sz="975" b="1" i="0" u="none" baseline="0">
                    <a:latin typeface="Arial"/>
                    <a:ea typeface="Arial"/>
                    <a:cs typeface="Arial"/>
                  </a:rPr>
                  <a:t>Moles</a:t>
                </a:r>
              </a:p>
            </c:rich>
          </c:tx>
          <c:layout/>
          <c:overlay val="0"/>
          <c:spPr>
            <a:noFill/>
            <a:ln>
              <a:noFill/>
            </a:ln>
          </c:spPr>
        </c:title>
        <c:majorGridlines/>
        <c:delete val="0"/>
        <c:numFmt formatCode="General" sourceLinked="1"/>
        <c:majorTickMark val="out"/>
        <c:minorTickMark val="none"/>
        <c:tickLblPos val="nextTo"/>
        <c:crossAx val="41269248"/>
        <c:crosses val="autoZero"/>
        <c:crossBetween val="midCat"/>
        <c:dispUnits/>
        <c:majorUnit val="0.5"/>
      </c:valAx>
      <c:spPr>
        <a:blipFill>
          <a:blip r:embed="rId1"/>
          <a:srcRect/>
          <a:tile sx="100000" sy="100000" flip="none" algn="tl"/>
        </a:blipFill>
        <a:ln w="12700">
          <a:solidFill>
            <a:srgbClr val="808080"/>
          </a:solidFill>
        </a:ln>
      </c:spPr>
    </c:plotArea>
    <c:legend>
      <c:legendPos val="r"/>
      <c:layout>
        <c:manualLayout>
          <c:xMode val="edge"/>
          <c:yMode val="edge"/>
          <c:x val="0.827"/>
          <c:y val="0.33875"/>
        </c:manualLayout>
      </c:layout>
      <c:overlay val="0"/>
    </c:legend>
    <c:plotVisOnly val="1"/>
    <c:dispBlanksAs val="gap"/>
    <c:showDLblsOverMax val="0"/>
  </c:chart>
  <c:spPr>
    <a:solidFill>
      <a:srgbClr val="CCFFCC"/>
    </a:solidFill>
    <a:ln w="25400">
      <a:solidFill/>
    </a:ln>
    <a:effectLst>
      <a:outerShdw dist="35921" dir="2700000" algn="br">
        <a:prstClr val="black"/>
      </a:outerShdw>
    </a:effectLst>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latin typeface="Arial"/>
                <a:ea typeface="Arial"/>
                <a:cs typeface="Arial"/>
              </a:rPr>
              <a:t>Transformation du système chimique</a:t>
            </a:r>
          </a:p>
        </c:rich>
      </c:tx>
      <c:layout>
        <c:manualLayout>
          <c:xMode val="factor"/>
          <c:yMode val="factor"/>
          <c:x val="0.14575"/>
          <c:y val="0.832"/>
        </c:manualLayout>
      </c:layout>
      <c:spPr>
        <a:noFill/>
        <a:ln>
          <a:noFill/>
        </a:ln>
      </c:spPr>
    </c:title>
    <c:view3D>
      <c:rotX val="15"/>
      <c:rotY val="20"/>
      <c:depthPercent val="100"/>
      <c:rAngAx val="1"/>
    </c:view3D>
    <c:plotArea>
      <c:layout>
        <c:manualLayout>
          <c:xMode val="edge"/>
          <c:yMode val="edge"/>
          <c:x val="0"/>
          <c:y val="0"/>
          <c:w val="0.99225"/>
          <c:h val="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00FF00"/>
              </a:solidFill>
            </c:spPr>
          </c:dPt>
          <c:dPt>
            <c:idx val="2"/>
            <c:invertIfNegative val="0"/>
            <c:spPr>
              <a:solidFill>
                <a:srgbClr val="FF00FF"/>
              </a:solidFill>
            </c:spPr>
          </c:dPt>
          <c:dPt>
            <c:idx val="3"/>
            <c:invertIfNegative val="0"/>
            <c:spPr>
              <a:solidFill>
                <a:srgbClr val="339966"/>
              </a:solidFill>
            </c:spPr>
          </c:dPt>
          <c:dLbls>
            <c:dLbl>
              <c:idx val="0"/>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600" b="0" i="0" u="none" baseline="0">
                    <a:latin typeface="Arial"/>
                    <a:ea typeface="Arial"/>
                    <a:cs typeface="Arial"/>
                  </a:defRPr>
                </a:pPr>
              </a:p>
            </c:txPr>
            <c:showLegendKey val="0"/>
            <c:showVal val="0"/>
            <c:showBubbleSize val="0"/>
            <c:showCatName val="1"/>
            <c:showSerName val="0"/>
            <c:showPercent val="0"/>
          </c:dLbls>
          <c:cat>
            <c:strRef>
              <c:f>(Simulations!$J$5,Simulations!$P$5,Simulations!$T$5,Simulations!$W$5)</c:f>
              <c:strCache/>
            </c:strRef>
          </c:cat>
          <c:val>
            <c:numRef>
              <c:f>(Simulations!$J$8,Simulations!$P$8,Simulations!$T$8,Simulations!$W$8)</c:f>
              <c:numCache/>
            </c:numRef>
          </c:val>
          <c:shape val="box"/>
        </c:ser>
        <c:shape val="box"/>
        <c:axId val="54474762"/>
        <c:axId val="20510811"/>
      </c:bar3DChart>
      <c:catAx>
        <c:axId val="54474762"/>
        <c:scaling>
          <c:orientation val="minMax"/>
        </c:scaling>
        <c:axPos val="b"/>
        <c:title>
          <c:tx>
            <c:rich>
              <a:bodyPr vert="horz" rot="0" anchor="ctr"/>
              <a:lstStyle/>
              <a:p>
                <a:pPr algn="ctr">
                  <a:defRPr/>
                </a:pPr>
                <a:r>
                  <a:rPr lang="en-US" cap="none" sz="800" b="1" i="0" u="none" baseline="0">
                    <a:latin typeface="Arial"/>
                    <a:ea typeface="Arial"/>
                    <a:cs typeface="Arial"/>
                  </a:rPr>
                  <a:t>Avancement X</a:t>
                </a:r>
              </a:p>
            </c:rich>
          </c:tx>
          <c:layout/>
          <c:overlay val="0"/>
          <c:spPr>
            <a:noFill/>
            <a:ln>
              <a:noFill/>
            </a:ln>
          </c:spPr>
        </c:title>
        <c:majorGridlines/>
        <c:delete val="0"/>
        <c:numFmt formatCode="General" sourceLinked="1"/>
        <c:majorTickMark val="out"/>
        <c:minorTickMark val="none"/>
        <c:tickLblPos val="none"/>
        <c:crossAx val="20510811"/>
        <c:crosses val="autoZero"/>
        <c:auto val="1"/>
        <c:lblOffset val="100"/>
        <c:noMultiLvlLbl val="0"/>
      </c:catAx>
      <c:valAx>
        <c:axId val="20510811"/>
        <c:scaling>
          <c:orientation val="minMax"/>
          <c:max val="6"/>
          <c:min val="0"/>
        </c:scaling>
        <c:axPos val="l"/>
        <c:title>
          <c:tx>
            <c:rich>
              <a:bodyPr vert="horz" rot="-2220000" anchor="just"/>
              <a:lstStyle/>
              <a:p>
                <a:pPr algn="just">
                  <a:defRPr/>
                </a:pPr>
                <a:r>
                  <a:rPr lang="en-US" cap="none" sz="800" b="1" i="0" u="none" baseline="0">
                    <a:latin typeface="Arial"/>
                    <a:ea typeface="Arial"/>
                    <a:cs typeface="Arial"/>
                  </a:rPr>
                  <a:t>moles</a:t>
                </a:r>
              </a:p>
            </c:rich>
          </c:tx>
          <c:layout>
            <c:manualLayout>
              <c:xMode val="factor"/>
              <c:yMode val="factor"/>
              <c:x val="0.1615"/>
              <c:y val="-0.39275"/>
            </c:manualLayout>
          </c:layout>
          <c:overlay val="0"/>
          <c:spPr>
            <a:noFill/>
            <a:ln>
              <a:noFill/>
            </a:ln>
          </c:spPr>
        </c:title>
        <c:majorGridlines/>
        <c:delete val="0"/>
        <c:numFmt formatCode="0.0" sourceLinked="0"/>
        <c:majorTickMark val="out"/>
        <c:minorTickMark val="none"/>
        <c:tickLblPos val="nextTo"/>
        <c:crossAx val="54474762"/>
        <c:crossesAt val="1"/>
        <c:crossBetween val="between"/>
        <c:dispUnits/>
        <c:majorUnit val="0.5"/>
      </c:valAx>
      <c:spPr>
        <a:noFill/>
        <a:ln>
          <a:noFill/>
        </a:ln>
      </c:spPr>
    </c:plotArea>
    <c:floor>
      <c:thickness val="0"/>
    </c:floor>
    <c:sideWall>
      <c:spPr>
        <a:blipFill>
          <a:blip r:embed="rId1"/>
          <a:srcRect/>
          <a:tile sx="100000" sy="100000" flip="none" algn="tl"/>
        </a:blipFill>
        <a:ln w="12700">
          <a:solidFill>
            <a:srgbClr val="808080"/>
          </a:solidFill>
        </a:ln>
      </c:spPr>
      <c:thickness val="0"/>
    </c:sideWall>
    <c:backWall>
      <c:spPr>
        <a:blipFill>
          <a:blip r:embed="rId2"/>
          <a:srcRect/>
          <a:tile sx="100000" sy="100000" flip="none" algn="tl"/>
        </a:blipFill>
        <a:ln w="12700">
          <a:solidFill>
            <a:srgbClr val="808080"/>
          </a:solidFill>
        </a:ln>
      </c:spPr>
      <c:thickness val="0"/>
    </c:backWall>
    <c:plotVisOnly val="1"/>
    <c:dispBlanksAs val="gap"/>
    <c:showDLblsOverMax val="0"/>
  </c:chart>
  <c:spPr>
    <a:solidFill>
      <a:srgbClr val="CCFFCC"/>
    </a:solidFill>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5</xdr:row>
      <xdr:rowOff>9525</xdr:rowOff>
    </xdr:from>
    <xdr:to>
      <xdr:col>8</xdr:col>
      <xdr:colOff>638175</xdr:colOff>
      <xdr:row>19</xdr:row>
      <xdr:rowOff>47625</xdr:rowOff>
    </xdr:to>
    <xdr:sp>
      <xdr:nvSpPr>
        <xdr:cNvPr id="1" name="TextBox 1"/>
        <xdr:cNvSpPr txBox="1">
          <a:spLocks noChangeArrowheads="1"/>
        </xdr:cNvSpPr>
      </xdr:nvSpPr>
      <xdr:spPr>
        <a:xfrm>
          <a:off x="295275" y="942975"/>
          <a:ext cx="64389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Il est souhaitable:
                    - d'utiliser un mode d'affichage 800*600 ,
                    - d'employer le mode plein écran,
Vous pouvez:
 -  soit choisir une des réactions proposées 
 -  soit écrire une équation de votre choix après avoir vidé les champs (il faut deux réactifs),
L'avancement de la réaction peut être étudié en utilisant le curseur correspondant ou l'animation (vous pouvez alors régler la temporisation),
Les quantités de matière de l'état initial peuvent également être modifiées à tout moment lorsque vous utilisez le curseur d'avancement ou à la fin de l'animation,</a:t>
          </a:r>
        </a:p>
      </xdr:txBody>
    </xdr:sp>
    <xdr:clientData/>
  </xdr:twoCellAnchor>
  <xdr:twoCellAnchor>
    <xdr:from>
      <xdr:col>1</xdr:col>
      <xdr:colOff>723900</xdr:colOff>
      <xdr:row>1</xdr:row>
      <xdr:rowOff>28575</xdr:rowOff>
    </xdr:from>
    <xdr:to>
      <xdr:col>7</xdr:col>
      <xdr:colOff>19050</xdr:colOff>
      <xdr:row>4</xdr:row>
      <xdr:rowOff>9525</xdr:rowOff>
    </xdr:to>
    <xdr:sp>
      <xdr:nvSpPr>
        <xdr:cNvPr id="2" name="AutoShape 4"/>
        <xdr:cNvSpPr>
          <a:spLocks/>
        </xdr:cNvSpPr>
      </xdr:nvSpPr>
      <xdr:spPr>
        <a:xfrm>
          <a:off x="1485900" y="190500"/>
          <a:ext cx="3867150" cy="590550"/>
        </a:xfrm>
        <a:prstGeom prst="rect"/>
        <a:noFill/>
      </xdr:spPr>
      <xdr:txBody>
        <a:bodyPr fromWordArt="1" wrap="none">
          <a:prstTxWarp prst="textPlain"/>
        </a:bodyPr>
        <a:p>
          <a:pPr algn="ctr"/>
          <a:r>
            <a:rPr sz="20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Avancement d'une réaction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85725</xdr:rowOff>
    </xdr:from>
    <xdr:to>
      <xdr:col>10</xdr:col>
      <xdr:colOff>819150</xdr:colOff>
      <xdr:row>2</xdr:row>
      <xdr:rowOff>38100</xdr:rowOff>
    </xdr:to>
    <xdr:sp>
      <xdr:nvSpPr>
        <xdr:cNvPr id="1" name="AutoShape 9"/>
        <xdr:cNvSpPr>
          <a:spLocks/>
        </xdr:cNvSpPr>
      </xdr:nvSpPr>
      <xdr:spPr>
        <a:xfrm>
          <a:off x="923925" y="85725"/>
          <a:ext cx="6238875" cy="457200"/>
        </a:xfrm>
        <a:prstGeom prst="rect"/>
        <a:noFill/>
      </xdr:spPr>
      <xdr:txBody>
        <a:bodyPr fromWordArt="1" wrap="none">
          <a:prstTxWarp prst="textPlain"/>
        </a:bodyPr>
        <a:p>
          <a:pPr algn="ctr"/>
          <a:r>
            <a:rPr sz="24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Transformation d'un système chimique</a:t>
          </a:r>
        </a:p>
      </xdr:txBody>
    </xdr:sp>
    <xdr:clientData/>
  </xdr:twoCellAnchor>
  <xdr:twoCellAnchor>
    <xdr:from>
      <xdr:col>3</xdr:col>
      <xdr:colOff>247650</xdr:colOff>
      <xdr:row>3</xdr:row>
      <xdr:rowOff>95250</xdr:rowOff>
    </xdr:from>
    <xdr:to>
      <xdr:col>7</xdr:col>
      <xdr:colOff>304800</xdr:colOff>
      <xdr:row>4</xdr:row>
      <xdr:rowOff>180975</xdr:rowOff>
    </xdr:to>
    <xdr:sp>
      <xdr:nvSpPr>
        <xdr:cNvPr id="2" name="AutoShape 11"/>
        <xdr:cNvSpPr>
          <a:spLocks/>
        </xdr:cNvSpPr>
      </xdr:nvSpPr>
      <xdr:spPr>
        <a:xfrm>
          <a:off x="1990725" y="762000"/>
          <a:ext cx="2914650" cy="400050"/>
        </a:xfrm>
        <a:prstGeom prst="rect"/>
        <a:noFill/>
      </xdr:spPr>
      <xdr:txBody>
        <a:bodyPr fromWordArt="1" wrap="none">
          <a:prstTxWarp prst="textPlain"/>
        </a:bodyPr>
        <a:p>
          <a:pPr algn="ctr"/>
          <a:r>
            <a:rPr sz="1800" kern="10" spc="0">
              <a:ln w="12700" cmpd="sng">
                <a:solidFill>
                  <a:srgbClr val="3333CC"/>
                </a:solidFill>
                <a:headEnd type="none"/>
                <a:tailEnd type="none"/>
              </a:ln>
              <a:solidFill>
                <a:srgbClr val="00CCFF">
                  <a:alpha val="50000"/>
                </a:srgbClr>
              </a:solidFill>
              <a:effectLst>
                <a:outerShdw dist="45790" dir="2021404" algn="ctr">
                  <a:srgbClr val="9999FF">
                    <a:alpha val="100000"/>
                  </a:srgbClr>
                </a:outerShdw>
              </a:effectLst>
              <a:latin typeface="Arial Black"/>
              <a:cs typeface="Arial Black"/>
            </a:rPr>
            <a:t>La réaction chimique</a:t>
          </a:r>
        </a:p>
      </xdr:txBody>
    </xdr:sp>
    <xdr:clientData/>
  </xdr:twoCellAnchor>
  <xdr:twoCellAnchor>
    <xdr:from>
      <xdr:col>2</xdr:col>
      <xdr:colOff>171450</xdr:colOff>
      <xdr:row>12</xdr:row>
      <xdr:rowOff>161925</xdr:rowOff>
    </xdr:from>
    <xdr:to>
      <xdr:col>7</xdr:col>
      <xdr:colOff>552450</xdr:colOff>
      <xdr:row>13</xdr:row>
      <xdr:rowOff>333375</xdr:rowOff>
    </xdr:to>
    <xdr:sp>
      <xdr:nvSpPr>
        <xdr:cNvPr id="3" name="AutoShape 12"/>
        <xdr:cNvSpPr>
          <a:spLocks/>
        </xdr:cNvSpPr>
      </xdr:nvSpPr>
      <xdr:spPr>
        <a:xfrm>
          <a:off x="1733550" y="2686050"/>
          <a:ext cx="3419475" cy="457200"/>
        </a:xfrm>
        <a:prstGeom prst="rect"/>
        <a:noFill/>
      </xdr:spPr>
      <xdr:txBody>
        <a:bodyPr fromWordArt="1" wrap="none">
          <a:prstTxWarp prst="textPlain"/>
        </a:bodyPr>
        <a:p>
          <a:pPr algn="ctr"/>
          <a:r>
            <a:rPr sz="1400" kern="10" spc="0">
              <a:ln w="9525" cmpd="sng">
                <a:noFill/>
              </a:ln>
              <a:solidFill>
                <a:srgbClr val="336699"/>
              </a:solidFill>
              <a:effectLst>
                <a:outerShdw dist="45790" dir="2021404" algn="ctr">
                  <a:srgbClr val="C0C0C0">
                    <a:alpha val="100000"/>
                  </a:srgbClr>
                </a:outerShdw>
              </a:effectLst>
              <a:latin typeface="Times New Roman"/>
              <a:cs typeface="Times New Roman"/>
            </a:rPr>
            <a:t>Ecriture symbolique de la réaction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9</xdr:row>
      <xdr:rowOff>38100</xdr:rowOff>
    </xdr:from>
    <xdr:to>
      <xdr:col>23</xdr:col>
      <xdr:colOff>0</xdr:colOff>
      <xdr:row>27</xdr:row>
      <xdr:rowOff>76200</xdr:rowOff>
    </xdr:to>
    <xdr:graphicFrame>
      <xdr:nvGraphicFramePr>
        <xdr:cNvPr id="1" name="Chart 25"/>
        <xdr:cNvGraphicFramePr/>
      </xdr:nvGraphicFramePr>
      <xdr:xfrm>
        <a:off x="2571750" y="2105025"/>
        <a:ext cx="4600575" cy="295275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0</xdr:row>
      <xdr:rowOff>66675</xdr:rowOff>
    </xdr:from>
    <xdr:to>
      <xdr:col>22</xdr:col>
      <xdr:colOff>361950</xdr:colOff>
      <xdr:row>0</xdr:row>
      <xdr:rowOff>323850</xdr:rowOff>
    </xdr:to>
    <xdr:sp>
      <xdr:nvSpPr>
        <xdr:cNvPr id="2" name="AutoShape 26"/>
        <xdr:cNvSpPr>
          <a:spLocks/>
        </xdr:cNvSpPr>
      </xdr:nvSpPr>
      <xdr:spPr>
        <a:xfrm>
          <a:off x="990600" y="66675"/>
          <a:ext cx="5857875" cy="257175"/>
        </a:xfrm>
        <a:prstGeom prst="rect"/>
        <a:noFill/>
      </xdr:spPr>
      <xdr:txBody>
        <a:bodyPr fromWordArt="1" wrap="none">
          <a:prstTxWarp prst="textPlain"/>
        </a:bodyPr>
        <a:p>
          <a:pPr algn="ctr"/>
          <a:r>
            <a:rPr sz="18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Arial Black"/>
              <a:cs typeface="Arial Black"/>
            </a:rPr>
            <a:t>Etat du système chimique au cours de la transformation</a:t>
          </a:r>
        </a:p>
      </xdr:txBody>
    </xdr:sp>
    <xdr:clientData/>
  </xdr:twoCellAnchor>
  <xdr:twoCellAnchor>
    <xdr:from>
      <xdr:col>0</xdr:col>
      <xdr:colOff>28575</xdr:colOff>
      <xdr:row>9</xdr:row>
      <xdr:rowOff>28575</xdr:rowOff>
    </xdr:from>
    <xdr:to>
      <xdr:col>7</xdr:col>
      <xdr:colOff>57150</xdr:colOff>
      <xdr:row>27</xdr:row>
      <xdr:rowOff>85725</xdr:rowOff>
    </xdr:to>
    <xdr:graphicFrame>
      <xdr:nvGraphicFramePr>
        <xdr:cNvPr id="3" name="Chart 28"/>
        <xdr:cNvGraphicFramePr/>
      </xdr:nvGraphicFramePr>
      <xdr:xfrm>
        <a:off x="28575" y="2095500"/>
        <a:ext cx="2505075" cy="2971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3"/>
  <dimension ref="A1:O42"/>
  <sheetViews>
    <sheetView tabSelected="1" workbookViewId="0" topLeftCell="A1">
      <selection activeCell="H22" sqref="H22"/>
    </sheetView>
  </sheetViews>
  <sheetFormatPr defaultColWidth="11.421875" defaultRowHeight="12.75"/>
  <sheetData>
    <row r="1" spans="1:15" ht="12.75">
      <c r="A1" s="71"/>
      <c r="B1" s="71"/>
      <c r="C1" s="71"/>
      <c r="D1" s="71"/>
      <c r="E1" s="71"/>
      <c r="F1" s="71"/>
      <c r="G1" s="71"/>
      <c r="H1" s="71"/>
      <c r="I1" s="71"/>
      <c r="J1" s="71"/>
      <c r="K1" s="71"/>
      <c r="L1" s="71"/>
      <c r="M1" s="71"/>
      <c r="N1" s="71"/>
      <c r="O1" s="71"/>
    </row>
    <row r="2" spans="1:15" ht="22.5" customHeight="1">
      <c r="A2" s="71"/>
      <c r="B2" s="71"/>
      <c r="C2" s="71"/>
      <c r="D2" s="71"/>
      <c r="E2" s="71"/>
      <c r="F2" s="71"/>
      <c r="G2" s="71"/>
      <c r="H2" s="71"/>
      <c r="I2" s="71"/>
      <c r="J2" s="71"/>
      <c r="K2" s="71"/>
      <c r="L2" s="71"/>
      <c r="M2" s="71"/>
      <c r="N2" s="71"/>
      <c r="O2" s="71"/>
    </row>
    <row r="3" spans="1:15" ht="12.75">
      <c r="A3" s="71"/>
      <c r="B3" s="71"/>
      <c r="C3" s="71"/>
      <c r="D3" s="71"/>
      <c r="E3" s="71"/>
      <c r="F3" s="71"/>
      <c r="G3" s="71"/>
      <c r="H3" s="71"/>
      <c r="I3" s="71"/>
      <c r="J3" s="71"/>
      <c r="K3" s="71"/>
      <c r="L3" s="71"/>
      <c r="M3" s="71"/>
      <c r="N3" s="71"/>
      <c r="O3" s="71"/>
    </row>
    <row r="4" spans="1:15" ht="12.75">
      <c r="A4" s="71"/>
      <c r="B4" s="71"/>
      <c r="C4" s="71"/>
      <c r="D4" s="71"/>
      <c r="E4" s="71"/>
      <c r="F4" s="71"/>
      <c r="G4" s="71"/>
      <c r="H4" s="71"/>
      <c r="I4" s="71"/>
      <c r="J4" s="71"/>
      <c r="K4" s="71"/>
      <c r="L4" s="71"/>
      <c r="M4" s="71"/>
      <c r="N4" s="71"/>
      <c r="O4" s="71"/>
    </row>
    <row r="5" spans="1:15" ht="12.75">
      <c r="A5" s="71"/>
      <c r="B5" s="71"/>
      <c r="C5" s="71"/>
      <c r="D5" s="71"/>
      <c r="E5" s="71"/>
      <c r="F5" s="71"/>
      <c r="G5" s="71"/>
      <c r="H5" s="71"/>
      <c r="I5" s="71"/>
      <c r="J5" s="71"/>
      <c r="K5" s="71"/>
      <c r="L5" s="71"/>
      <c r="M5" s="71"/>
      <c r="N5" s="71"/>
      <c r="O5" s="71"/>
    </row>
    <row r="6" spans="1:15" ht="12.75">
      <c r="A6" s="71"/>
      <c r="B6" s="71"/>
      <c r="C6" s="71"/>
      <c r="D6" s="71"/>
      <c r="E6" s="71"/>
      <c r="F6" s="71"/>
      <c r="G6" s="71"/>
      <c r="H6" s="71"/>
      <c r="I6" s="71"/>
      <c r="J6" s="71"/>
      <c r="K6" s="71"/>
      <c r="L6" s="71"/>
      <c r="M6" s="71"/>
      <c r="N6" s="71"/>
      <c r="O6" s="71"/>
    </row>
    <row r="7" spans="1:15" ht="12.75">
      <c r="A7" s="71"/>
      <c r="B7" s="71"/>
      <c r="C7" s="71"/>
      <c r="D7" s="71"/>
      <c r="E7" s="71"/>
      <c r="F7" s="71"/>
      <c r="G7" s="71"/>
      <c r="H7" s="71"/>
      <c r="I7" s="71"/>
      <c r="J7" s="71"/>
      <c r="K7" s="71"/>
      <c r="L7" s="71"/>
      <c r="M7" s="71"/>
      <c r="N7" s="71"/>
      <c r="O7" s="71"/>
    </row>
    <row r="8" spans="1:15" ht="12.75">
      <c r="A8" s="71"/>
      <c r="B8" s="71"/>
      <c r="C8" s="71"/>
      <c r="D8" s="71"/>
      <c r="E8" s="71"/>
      <c r="F8" s="71"/>
      <c r="G8" s="71"/>
      <c r="H8" s="71"/>
      <c r="I8" s="71"/>
      <c r="J8" s="71"/>
      <c r="K8" s="71"/>
      <c r="L8" s="71"/>
      <c r="M8" s="71"/>
      <c r="N8" s="71"/>
      <c r="O8" s="71"/>
    </row>
    <row r="9" spans="1:15" ht="12.75">
      <c r="A9" s="71"/>
      <c r="B9" s="71"/>
      <c r="C9" s="71"/>
      <c r="D9" s="71"/>
      <c r="E9" s="71"/>
      <c r="F9" s="71"/>
      <c r="G9" s="71"/>
      <c r="H9" s="71"/>
      <c r="I9" s="71"/>
      <c r="J9" s="71"/>
      <c r="K9" s="71"/>
      <c r="L9" s="71"/>
      <c r="M9" s="71"/>
      <c r="N9" s="71"/>
      <c r="O9" s="71"/>
    </row>
    <row r="10" spans="1:15" ht="12.75">
      <c r="A10" s="71"/>
      <c r="B10" s="71"/>
      <c r="C10" s="71"/>
      <c r="D10" s="71"/>
      <c r="E10" s="71"/>
      <c r="F10" s="71"/>
      <c r="G10" s="71"/>
      <c r="H10" s="71"/>
      <c r="I10" s="71"/>
      <c r="J10" s="71"/>
      <c r="K10" s="71"/>
      <c r="L10" s="71"/>
      <c r="M10" s="71"/>
      <c r="N10" s="71"/>
      <c r="O10" s="71"/>
    </row>
    <row r="11" spans="1:15" ht="12.75">
      <c r="A11" s="71"/>
      <c r="B11" s="71"/>
      <c r="C11" s="71"/>
      <c r="D11" s="71"/>
      <c r="E11" s="71"/>
      <c r="F11" s="71"/>
      <c r="G11" s="71"/>
      <c r="H11" s="71"/>
      <c r="I11" s="71"/>
      <c r="J11" s="71"/>
      <c r="K11" s="71"/>
      <c r="L11" s="71"/>
      <c r="M11" s="71"/>
      <c r="N11" s="71"/>
      <c r="O11" s="71"/>
    </row>
    <row r="12" spans="1:15" ht="12.75">
      <c r="A12" s="71"/>
      <c r="B12" s="71"/>
      <c r="C12" s="71"/>
      <c r="D12" s="71"/>
      <c r="E12" s="71"/>
      <c r="F12" s="71"/>
      <c r="G12" s="71"/>
      <c r="H12" s="71"/>
      <c r="I12" s="71"/>
      <c r="J12" s="71"/>
      <c r="K12" s="71"/>
      <c r="L12" s="71"/>
      <c r="M12" s="71"/>
      <c r="N12" s="71"/>
      <c r="O12" s="71"/>
    </row>
    <row r="13" spans="1:15" ht="12.75">
      <c r="A13" s="71"/>
      <c r="B13" s="71"/>
      <c r="C13" s="71"/>
      <c r="D13" s="71"/>
      <c r="E13" s="71"/>
      <c r="F13" s="71"/>
      <c r="G13" s="71"/>
      <c r="H13" s="71"/>
      <c r="I13" s="71"/>
      <c r="J13" s="71"/>
      <c r="K13" s="71"/>
      <c r="L13" s="71"/>
      <c r="M13" s="71"/>
      <c r="N13" s="71"/>
      <c r="O13" s="71"/>
    </row>
    <row r="14" spans="1:15" ht="12.75">
      <c r="A14" s="71"/>
      <c r="B14" s="71"/>
      <c r="C14" s="71"/>
      <c r="D14" s="71"/>
      <c r="E14" s="71"/>
      <c r="F14" s="71"/>
      <c r="G14" s="71"/>
      <c r="H14" s="71"/>
      <c r="I14" s="71"/>
      <c r="J14" s="71"/>
      <c r="K14" s="71"/>
      <c r="L14" s="71"/>
      <c r="M14" s="71"/>
      <c r="N14" s="71"/>
      <c r="O14" s="71"/>
    </row>
    <row r="15" spans="1:15" ht="12.75">
      <c r="A15" s="71"/>
      <c r="B15" s="71"/>
      <c r="C15" s="71"/>
      <c r="D15" s="71"/>
      <c r="E15" s="71"/>
      <c r="F15" s="71"/>
      <c r="G15" s="71"/>
      <c r="H15" s="71"/>
      <c r="I15" s="71"/>
      <c r="J15" s="71"/>
      <c r="K15" s="71"/>
      <c r="L15" s="71"/>
      <c r="M15" s="71"/>
      <c r="N15" s="71"/>
      <c r="O15" s="71"/>
    </row>
    <row r="16" spans="1:15" ht="12.75">
      <c r="A16" s="71"/>
      <c r="B16" s="71"/>
      <c r="C16" s="71"/>
      <c r="D16" s="71"/>
      <c r="E16" s="71"/>
      <c r="F16" s="71"/>
      <c r="G16" s="71"/>
      <c r="H16" s="71"/>
      <c r="I16" s="71"/>
      <c r="J16" s="71"/>
      <c r="K16" s="71"/>
      <c r="L16" s="71"/>
      <c r="M16" s="71"/>
      <c r="N16" s="71"/>
      <c r="O16" s="71"/>
    </row>
    <row r="17" spans="1:15" ht="12.75">
      <c r="A17" s="71"/>
      <c r="B17" s="71"/>
      <c r="C17" s="71"/>
      <c r="D17" s="71"/>
      <c r="E17" s="71"/>
      <c r="F17" s="71"/>
      <c r="G17" s="71"/>
      <c r="H17" s="71"/>
      <c r="I17" s="71"/>
      <c r="J17" s="71"/>
      <c r="K17" s="71"/>
      <c r="L17" s="71"/>
      <c r="M17" s="71"/>
      <c r="N17" s="71"/>
      <c r="O17" s="71"/>
    </row>
    <row r="18" spans="1:15" ht="12.75">
      <c r="A18" s="71"/>
      <c r="B18" s="71"/>
      <c r="C18" s="71"/>
      <c r="D18" s="71"/>
      <c r="E18" s="71"/>
      <c r="F18" s="71"/>
      <c r="G18" s="71"/>
      <c r="H18" s="71"/>
      <c r="I18" s="71"/>
      <c r="J18" s="71"/>
      <c r="K18" s="71"/>
      <c r="L18" s="71"/>
      <c r="M18" s="71"/>
      <c r="N18" s="71"/>
      <c r="O18" s="71"/>
    </row>
    <row r="19" spans="1:15" ht="12.75">
      <c r="A19" s="71"/>
      <c r="B19" s="71"/>
      <c r="C19" s="71"/>
      <c r="D19" s="71"/>
      <c r="E19" s="71"/>
      <c r="F19" s="71"/>
      <c r="G19" s="71"/>
      <c r="H19" s="71"/>
      <c r="I19" s="71"/>
      <c r="J19" s="71"/>
      <c r="K19" s="71"/>
      <c r="L19" s="71"/>
      <c r="M19" s="71"/>
      <c r="N19" s="71"/>
      <c r="O19" s="71"/>
    </row>
    <row r="20" spans="1:15" ht="12.75">
      <c r="A20" s="71"/>
      <c r="B20" s="71"/>
      <c r="C20" s="71"/>
      <c r="D20" s="71"/>
      <c r="E20" s="71"/>
      <c r="F20" s="71"/>
      <c r="G20" s="71"/>
      <c r="H20" s="71"/>
      <c r="I20" s="71"/>
      <c r="J20" s="71"/>
      <c r="K20" s="71"/>
      <c r="L20" s="71"/>
      <c r="M20" s="71"/>
      <c r="N20" s="71"/>
      <c r="O20" s="71"/>
    </row>
    <row r="21" spans="1:15" ht="12.75">
      <c r="A21" s="71"/>
      <c r="B21" s="71"/>
      <c r="C21" s="78"/>
      <c r="D21" s="78"/>
      <c r="E21" s="78"/>
      <c r="F21" s="78"/>
      <c r="G21" s="78"/>
      <c r="H21" s="71"/>
      <c r="I21" s="71"/>
      <c r="J21" s="71"/>
      <c r="K21" s="71"/>
      <c r="L21" s="71"/>
      <c r="M21" s="71"/>
      <c r="N21" s="71"/>
      <c r="O21" s="71"/>
    </row>
    <row r="22" spans="1:15" ht="12.75">
      <c r="A22" s="71"/>
      <c r="B22" s="71"/>
      <c r="C22" s="78"/>
      <c r="D22" s="78"/>
      <c r="E22" s="78"/>
      <c r="F22" s="78"/>
      <c r="G22" s="78"/>
      <c r="H22" s="71"/>
      <c r="I22" s="71"/>
      <c r="J22" s="71"/>
      <c r="K22" s="71"/>
      <c r="L22" s="71"/>
      <c r="M22" s="71"/>
      <c r="N22" s="71"/>
      <c r="O22" s="71"/>
    </row>
    <row r="23" spans="1:15" ht="12.75">
      <c r="A23" s="71"/>
      <c r="B23" s="71"/>
      <c r="C23" s="78"/>
      <c r="D23" s="78"/>
      <c r="E23" s="78"/>
      <c r="F23" s="78"/>
      <c r="G23" s="78"/>
      <c r="H23" s="71"/>
      <c r="I23" s="71"/>
      <c r="J23" s="71"/>
      <c r="K23" s="71"/>
      <c r="L23" s="71"/>
      <c r="M23" s="71"/>
      <c r="N23" s="71"/>
      <c r="O23" s="71"/>
    </row>
    <row r="24" spans="1:15" ht="12.75">
      <c r="A24" s="71"/>
      <c r="B24" s="71"/>
      <c r="C24" s="71"/>
      <c r="D24" s="71"/>
      <c r="E24" s="71"/>
      <c r="F24" s="71"/>
      <c r="G24" s="71"/>
      <c r="H24" s="71"/>
      <c r="I24" s="71"/>
      <c r="J24" s="71"/>
      <c r="K24" s="71"/>
      <c r="L24" s="71"/>
      <c r="M24" s="71"/>
      <c r="N24" s="71"/>
      <c r="O24" s="71"/>
    </row>
    <row r="25" spans="1:15" ht="12.75">
      <c r="A25" s="71"/>
      <c r="B25" s="71"/>
      <c r="C25" s="71"/>
      <c r="D25" s="71"/>
      <c r="E25" s="71"/>
      <c r="F25" s="71"/>
      <c r="G25" s="71"/>
      <c r="H25" s="71"/>
      <c r="I25" s="71"/>
      <c r="J25" s="71"/>
      <c r="K25" s="71"/>
      <c r="L25" s="71"/>
      <c r="M25" s="71"/>
      <c r="N25" s="71"/>
      <c r="O25" s="71"/>
    </row>
    <row r="26" spans="1:15" ht="12.75">
      <c r="A26" s="71"/>
      <c r="B26" s="71"/>
      <c r="C26" s="71"/>
      <c r="D26" s="71"/>
      <c r="E26" s="71"/>
      <c r="F26" s="71"/>
      <c r="G26" s="71"/>
      <c r="H26" s="71"/>
      <c r="I26" s="71"/>
      <c r="J26" s="71"/>
      <c r="K26" s="71"/>
      <c r="L26" s="71"/>
      <c r="M26" s="71"/>
      <c r="N26" s="71"/>
      <c r="O26" s="71"/>
    </row>
    <row r="27" spans="1:15" ht="12.75">
      <c r="A27" s="71"/>
      <c r="B27" s="71"/>
      <c r="C27" s="71"/>
      <c r="D27" s="71"/>
      <c r="E27" s="71"/>
      <c r="F27" s="71"/>
      <c r="G27" s="71"/>
      <c r="H27" s="71"/>
      <c r="I27" s="71"/>
      <c r="J27" s="71"/>
      <c r="K27" s="71"/>
      <c r="L27" s="71"/>
      <c r="M27" s="71"/>
      <c r="N27" s="71"/>
      <c r="O27" s="71"/>
    </row>
    <row r="28" spans="1:15" ht="12.75">
      <c r="A28" s="71"/>
      <c r="B28" s="71"/>
      <c r="C28" s="71"/>
      <c r="D28" s="71"/>
      <c r="E28" s="71"/>
      <c r="F28" s="71"/>
      <c r="G28" s="71"/>
      <c r="H28" s="71"/>
      <c r="I28" s="71"/>
      <c r="J28" s="71"/>
      <c r="K28" s="71"/>
      <c r="L28" s="71"/>
      <c r="M28" s="71"/>
      <c r="N28" s="71"/>
      <c r="O28" s="71"/>
    </row>
    <row r="29" spans="1:15" ht="12.75">
      <c r="A29" s="71"/>
      <c r="B29" s="71"/>
      <c r="C29" s="71"/>
      <c r="D29" s="71"/>
      <c r="E29" s="71"/>
      <c r="F29" s="71"/>
      <c r="G29" s="71"/>
      <c r="H29" s="71"/>
      <c r="I29" s="71"/>
      <c r="J29" s="71"/>
      <c r="K29" s="71"/>
      <c r="L29" s="71"/>
      <c r="M29" s="71"/>
      <c r="N29" s="71"/>
      <c r="O29" s="71"/>
    </row>
    <row r="30" spans="1:15" ht="12.75">
      <c r="A30" s="71"/>
      <c r="B30" s="71"/>
      <c r="C30" s="71"/>
      <c r="D30" s="71"/>
      <c r="E30" s="71"/>
      <c r="F30" s="71"/>
      <c r="G30" s="71"/>
      <c r="H30" s="71"/>
      <c r="I30" s="71"/>
      <c r="J30" s="71"/>
      <c r="K30" s="71"/>
      <c r="L30" s="71"/>
      <c r="M30" s="71"/>
      <c r="N30" s="71"/>
      <c r="O30" s="71"/>
    </row>
    <row r="31" spans="1:15" ht="12.75">
      <c r="A31" s="71"/>
      <c r="B31" s="71"/>
      <c r="C31" s="71"/>
      <c r="D31" s="71"/>
      <c r="E31" s="71"/>
      <c r="F31" s="71"/>
      <c r="G31" s="71"/>
      <c r="H31" s="71"/>
      <c r="I31" s="71"/>
      <c r="J31" s="71"/>
      <c r="K31" s="71"/>
      <c r="L31" s="71"/>
      <c r="M31" s="71"/>
      <c r="N31" s="71"/>
      <c r="O31" s="71"/>
    </row>
    <row r="32" spans="1:15" ht="12.75">
      <c r="A32" s="71"/>
      <c r="B32" s="71"/>
      <c r="C32" s="71"/>
      <c r="D32" s="71"/>
      <c r="E32" s="71"/>
      <c r="F32" s="71"/>
      <c r="G32" s="71"/>
      <c r="H32" s="71"/>
      <c r="I32" s="71"/>
      <c r="J32" s="71"/>
      <c r="K32" s="71"/>
      <c r="L32" s="71"/>
      <c r="M32" s="71"/>
      <c r="N32" s="71"/>
      <c r="O32" s="71"/>
    </row>
    <row r="33" spans="1:15" ht="12.75">
      <c r="A33" s="71"/>
      <c r="B33" s="71"/>
      <c r="C33" s="71"/>
      <c r="D33" s="71"/>
      <c r="E33" s="71"/>
      <c r="F33" s="71"/>
      <c r="G33" s="71"/>
      <c r="H33" s="71"/>
      <c r="I33" s="71"/>
      <c r="J33" s="71"/>
      <c r="K33" s="71"/>
      <c r="L33" s="71"/>
      <c r="M33" s="71"/>
      <c r="N33" s="71"/>
      <c r="O33" s="71"/>
    </row>
    <row r="34" spans="1:15" ht="12.75">
      <c r="A34" s="71"/>
      <c r="B34" s="71"/>
      <c r="C34" s="71"/>
      <c r="D34" s="71"/>
      <c r="E34" s="71"/>
      <c r="F34" s="71"/>
      <c r="G34" s="71"/>
      <c r="H34" s="71"/>
      <c r="I34" s="71"/>
      <c r="J34" s="71"/>
      <c r="K34" s="71"/>
      <c r="L34" s="71"/>
      <c r="M34" s="71"/>
      <c r="N34" s="71"/>
      <c r="O34" s="71"/>
    </row>
    <row r="35" spans="1:15" ht="12.75">
      <c r="A35" s="71"/>
      <c r="B35" s="71"/>
      <c r="C35" s="71"/>
      <c r="D35" s="71"/>
      <c r="E35" s="71"/>
      <c r="F35" s="71"/>
      <c r="G35" s="71"/>
      <c r="H35" s="71"/>
      <c r="I35" s="71"/>
      <c r="J35" s="71"/>
      <c r="K35" s="71"/>
      <c r="L35" s="71"/>
      <c r="M35" s="71"/>
      <c r="N35" s="71"/>
      <c r="O35" s="71"/>
    </row>
    <row r="36" spans="1:15" ht="12.75">
      <c r="A36" s="71"/>
      <c r="B36" s="71"/>
      <c r="C36" s="71"/>
      <c r="D36" s="71"/>
      <c r="E36" s="71"/>
      <c r="F36" s="71"/>
      <c r="G36" s="71"/>
      <c r="H36" s="71"/>
      <c r="I36" s="71"/>
      <c r="J36" s="71"/>
      <c r="K36" s="71"/>
      <c r="L36" s="71"/>
      <c r="M36" s="71"/>
      <c r="N36" s="71"/>
      <c r="O36" s="71"/>
    </row>
    <row r="37" spans="1:15" ht="12.75">
      <c r="A37" s="71"/>
      <c r="B37" s="71"/>
      <c r="C37" s="71"/>
      <c r="D37" s="71"/>
      <c r="E37" s="71"/>
      <c r="F37" s="71"/>
      <c r="G37" s="71"/>
      <c r="H37" s="71"/>
      <c r="I37" s="71"/>
      <c r="J37" s="71"/>
      <c r="K37" s="71"/>
      <c r="L37" s="71"/>
      <c r="M37" s="71"/>
      <c r="N37" s="71"/>
      <c r="O37" s="71"/>
    </row>
    <row r="38" spans="1:15" ht="12.75">
      <c r="A38" s="71"/>
      <c r="B38" s="71"/>
      <c r="C38" s="71"/>
      <c r="D38" s="71"/>
      <c r="E38" s="71"/>
      <c r="F38" s="71"/>
      <c r="G38" s="71"/>
      <c r="H38" s="71"/>
      <c r="I38" s="71"/>
      <c r="J38" s="71"/>
      <c r="K38" s="71"/>
      <c r="L38" s="71"/>
      <c r="M38" s="71"/>
      <c r="N38" s="71"/>
      <c r="O38" s="71"/>
    </row>
    <row r="39" spans="1:15" ht="12.75">
      <c r="A39" s="71"/>
      <c r="B39" s="71"/>
      <c r="C39" s="71"/>
      <c r="D39" s="71"/>
      <c r="E39" s="71"/>
      <c r="F39" s="71"/>
      <c r="G39" s="71"/>
      <c r="H39" s="71"/>
      <c r="I39" s="71"/>
      <c r="J39" s="71"/>
      <c r="K39" s="71"/>
      <c r="L39" s="71"/>
      <c r="M39" s="71"/>
      <c r="N39" s="71"/>
      <c r="O39" s="71"/>
    </row>
    <row r="40" spans="1:15" ht="12.75">
      <c r="A40" s="71"/>
      <c r="B40" s="71"/>
      <c r="C40" s="71"/>
      <c r="D40" s="71"/>
      <c r="E40" s="71"/>
      <c r="F40" s="71"/>
      <c r="G40" s="71"/>
      <c r="H40" s="71"/>
      <c r="I40" s="71"/>
      <c r="J40" s="71"/>
      <c r="K40" s="71"/>
      <c r="L40" s="71"/>
      <c r="M40" s="71"/>
      <c r="N40" s="71"/>
      <c r="O40" s="71"/>
    </row>
    <row r="41" spans="1:15" ht="12.75">
      <c r="A41" s="71"/>
      <c r="B41" s="71"/>
      <c r="C41" s="71"/>
      <c r="D41" s="71"/>
      <c r="E41" s="71"/>
      <c r="F41" s="71"/>
      <c r="G41" s="71"/>
      <c r="H41" s="71"/>
      <c r="I41" s="71"/>
      <c r="J41" s="71"/>
      <c r="K41" s="71"/>
      <c r="L41" s="71"/>
      <c r="M41" s="71"/>
      <c r="N41" s="71"/>
      <c r="O41" s="71"/>
    </row>
    <row r="42" spans="1:15" ht="12.75">
      <c r="A42" s="71"/>
      <c r="B42" s="71"/>
      <c r="C42" s="71"/>
      <c r="D42" s="71"/>
      <c r="E42" s="71"/>
      <c r="F42" s="71"/>
      <c r="G42" s="71"/>
      <c r="H42" s="71"/>
      <c r="I42" s="71"/>
      <c r="J42" s="71"/>
      <c r="K42" s="71"/>
      <c r="L42" s="71"/>
      <c r="M42" s="71"/>
      <c r="N42" s="71"/>
      <c r="O42" s="71"/>
    </row>
  </sheetData>
  <printOptions/>
  <pageMargins left="0.75" right="0.75" top="1" bottom="1" header="0.4921259845" footer="0.4921259845"/>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1"/>
  <dimension ref="A1:N35"/>
  <sheetViews>
    <sheetView workbookViewId="0" topLeftCell="A1">
      <selection activeCell="A15" sqref="A15"/>
    </sheetView>
  </sheetViews>
  <sheetFormatPr defaultColWidth="11.421875" defaultRowHeight="12.75"/>
  <cols>
    <col min="1" max="1" width="10.7109375" style="71" customWidth="1"/>
    <col min="2" max="2" width="12.7109375" style="71" customWidth="1"/>
    <col min="3" max="3" width="2.7109375" style="71" customWidth="1"/>
    <col min="4" max="4" width="10.7109375" style="71" customWidth="1"/>
    <col min="5" max="5" width="12.7109375" style="71" customWidth="1"/>
    <col min="6" max="6" width="8.7109375" style="71" customWidth="1"/>
    <col min="7" max="7" width="10.7109375" style="71" customWidth="1"/>
    <col min="8" max="8" width="12.7109375" style="71" customWidth="1"/>
    <col min="9" max="9" width="2.7109375" style="71" customWidth="1"/>
    <col min="10" max="10" width="10.7109375" style="71" customWidth="1"/>
    <col min="11" max="11" width="12.8515625" style="71" customWidth="1"/>
    <col min="12" max="14" width="11.421875" style="71" customWidth="1"/>
  </cols>
  <sheetData>
    <row r="1" spans="1:2" ht="13.5" customHeight="1">
      <c r="A1" s="122"/>
      <c r="B1" s="113"/>
    </row>
    <row r="2" ht="26.25" customHeight="1">
      <c r="A2" s="78"/>
    </row>
    <row r="3" ht="12.75">
      <c r="A3" s="78"/>
    </row>
    <row r="4" ht="24.75" customHeight="1"/>
    <row r="5" ht="21" customHeight="1"/>
    <row r="6" ht="12.75" hidden="1"/>
    <row r="7" ht="12.75">
      <c r="A7" s="71" t="s">
        <v>25</v>
      </c>
    </row>
    <row r="9" ht="22.5" customHeight="1"/>
    <row r="10" ht="12.75">
      <c r="A10" s="71" t="s">
        <v>26</v>
      </c>
    </row>
    <row r="11" ht="16.5" customHeight="1"/>
    <row r="12" ht="23.25" customHeight="1">
      <c r="A12" s="71" t="s">
        <v>49</v>
      </c>
    </row>
    <row r="13" ht="22.5" customHeight="1">
      <c r="A13" s="71" t="s">
        <v>27</v>
      </c>
    </row>
    <row r="14" spans="1:2" ht="30.75" customHeight="1">
      <c r="A14" s="71" t="s">
        <v>27</v>
      </c>
      <c r="B14" s="72"/>
    </row>
    <row r="15" spans="1:2" ht="12.75" hidden="1">
      <c r="A15" s="72"/>
      <c r="B15" s="72"/>
    </row>
    <row r="16" spans="1:14" s="64" customFormat="1" ht="20.25" customHeight="1">
      <c r="A16" s="114">
        <v>2</v>
      </c>
      <c r="B16" s="100" t="s">
        <v>22</v>
      </c>
      <c r="C16" s="74" t="s">
        <v>9</v>
      </c>
      <c r="D16" s="115"/>
      <c r="E16" s="100" t="s">
        <v>12</v>
      </c>
      <c r="F16" s="75" t="s">
        <v>13</v>
      </c>
      <c r="G16" s="115">
        <v>2</v>
      </c>
      <c r="H16" s="100" t="s">
        <v>15</v>
      </c>
      <c r="I16" s="74" t="s">
        <v>9</v>
      </c>
      <c r="J16" s="115"/>
      <c r="K16" s="101" t="s">
        <v>48</v>
      </c>
      <c r="L16" s="76"/>
      <c r="M16" s="76"/>
      <c r="N16" s="76"/>
    </row>
    <row r="17" spans="1:14" ht="17.25" customHeight="1" hidden="1">
      <c r="A17" s="114">
        <v>2</v>
      </c>
      <c r="B17" s="100" t="s">
        <v>22</v>
      </c>
      <c r="C17" s="74" t="s">
        <v>9</v>
      </c>
      <c r="D17" s="115"/>
      <c r="E17" s="100" t="s">
        <v>12</v>
      </c>
      <c r="F17" s="75" t="s">
        <v>13</v>
      </c>
      <c r="G17" s="115">
        <v>2</v>
      </c>
      <c r="H17" s="100" t="s">
        <v>15</v>
      </c>
      <c r="I17" s="74" t="s">
        <v>9</v>
      </c>
      <c r="J17" s="115"/>
      <c r="K17" s="101" t="s">
        <v>48</v>
      </c>
      <c r="L17" s="77"/>
      <c r="N17" s="76"/>
    </row>
    <row r="18" spans="1:12" ht="17.25" customHeight="1" hidden="1">
      <c r="A18" s="114">
        <v>2</v>
      </c>
      <c r="B18" s="100" t="s">
        <v>21</v>
      </c>
      <c r="C18" s="74" t="s">
        <v>9</v>
      </c>
      <c r="D18" s="115">
        <v>3</v>
      </c>
      <c r="E18" s="100" t="s">
        <v>24</v>
      </c>
      <c r="F18" s="75" t="s">
        <v>13</v>
      </c>
      <c r="G18" s="115"/>
      <c r="H18" s="100" t="s">
        <v>46</v>
      </c>
      <c r="I18" s="74"/>
      <c r="J18" s="115"/>
      <c r="K18" s="101"/>
      <c r="L18" s="77"/>
    </row>
    <row r="19" spans="1:11" ht="17.25" customHeight="1" hidden="1">
      <c r="A19" s="114">
        <v>2</v>
      </c>
      <c r="B19" s="100" t="s">
        <v>42</v>
      </c>
      <c r="C19" s="74" t="s">
        <v>9</v>
      </c>
      <c r="D19" s="115"/>
      <c r="E19" s="100" t="s">
        <v>41</v>
      </c>
      <c r="F19" s="75" t="s">
        <v>13</v>
      </c>
      <c r="G19" s="115">
        <v>2</v>
      </c>
      <c r="H19" s="100" t="s">
        <v>47</v>
      </c>
      <c r="I19" s="74"/>
      <c r="J19" s="115"/>
      <c r="K19" s="101"/>
    </row>
    <row r="20" spans="1:11" ht="19.5" hidden="1">
      <c r="A20" s="114">
        <v>3</v>
      </c>
      <c r="B20" s="100" t="s">
        <v>23</v>
      </c>
      <c r="C20" s="74" t="s">
        <v>9</v>
      </c>
      <c r="D20" s="115">
        <v>2</v>
      </c>
      <c r="E20" s="100" t="s">
        <v>41</v>
      </c>
      <c r="F20" s="75" t="s">
        <v>13</v>
      </c>
      <c r="G20" s="115"/>
      <c r="H20" s="100" t="s">
        <v>40</v>
      </c>
      <c r="I20" s="74"/>
      <c r="J20" s="115"/>
      <c r="K20" s="101"/>
    </row>
    <row r="21" spans="1:11" ht="20.25" hidden="1">
      <c r="A21" s="114"/>
      <c r="B21" s="100" t="s">
        <v>43</v>
      </c>
      <c r="C21" s="74" t="s">
        <v>9</v>
      </c>
      <c r="D21" s="115"/>
      <c r="E21" s="100" t="s">
        <v>44</v>
      </c>
      <c r="F21" s="75" t="s">
        <v>13</v>
      </c>
      <c r="G21" s="115"/>
      <c r="H21" s="100" t="s">
        <v>45</v>
      </c>
      <c r="I21" s="74" t="s">
        <v>9</v>
      </c>
      <c r="J21" s="115"/>
      <c r="K21" s="101" t="s">
        <v>20</v>
      </c>
    </row>
    <row r="22" spans="1:11" ht="19.5" hidden="1">
      <c r="A22" s="114">
        <v>2</v>
      </c>
      <c r="B22" s="100" t="s">
        <v>50</v>
      </c>
      <c r="C22" s="74" t="s">
        <v>9</v>
      </c>
      <c r="D22" s="115"/>
      <c r="E22" s="100" t="s">
        <v>51</v>
      </c>
      <c r="F22" s="75" t="s">
        <v>13</v>
      </c>
      <c r="G22" s="115">
        <v>3</v>
      </c>
      <c r="H22" s="100" t="s">
        <v>52</v>
      </c>
      <c r="I22" s="74" t="s">
        <v>9</v>
      </c>
      <c r="J22" s="115">
        <v>2</v>
      </c>
      <c r="K22" s="101" t="s">
        <v>53</v>
      </c>
    </row>
    <row r="23" spans="1:11" ht="8.25" customHeight="1">
      <c r="A23" s="106" t="s">
        <v>27</v>
      </c>
      <c r="B23" s="107"/>
      <c r="C23" s="108"/>
      <c r="D23" s="109"/>
      <c r="E23" s="107"/>
      <c r="F23" s="110"/>
      <c r="G23" s="109"/>
      <c r="H23" s="107"/>
      <c r="I23" s="108"/>
      <c r="J23" s="109"/>
      <c r="K23" s="111"/>
    </row>
    <row r="24" spans="1:14" s="64" customFormat="1" ht="25.5" customHeight="1">
      <c r="A24" s="92" t="s">
        <v>27</v>
      </c>
      <c r="B24" s="93" t="s">
        <v>16</v>
      </c>
      <c r="C24" s="74"/>
      <c r="D24" s="94"/>
      <c r="E24" s="93" t="s">
        <v>17</v>
      </c>
      <c r="F24" s="73"/>
      <c r="G24" s="94"/>
      <c r="H24" s="95" t="s">
        <v>18</v>
      </c>
      <c r="I24" s="73"/>
      <c r="J24" s="94"/>
      <c r="K24" s="95" t="s">
        <v>19</v>
      </c>
      <c r="L24" s="76"/>
      <c r="M24" s="76"/>
      <c r="N24" s="76"/>
    </row>
    <row r="25" spans="1:14" s="64" customFormat="1" ht="26.25" hidden="1">
      <c r="A25" s="92" t="s">
        <v>27</v>
      </c>
      <c r="B25" s="93" t="s">
        <v>16</v>
      </c>
      <c r="C25" s="74"/>
      <c r="D25" s="94"/>
      <c r="E25" s="93" t="s">
        <v>17</v>
      </c>
      <c r="F25" s="73"/>
      <c r="G25" s="94"/>
      <c r="H25" s="95" t="s">
        <v>18</v>
      </c>
      <c r="I25" s="73"/>
      <c r="J25" s="94"/>
      <c r="K25" s="95" t="s">
        <v>19</v>
      </c>
      <c r="L25" s="76"/>
      <c r="M25" s="76"/>
      <c r="N25" s="76"/>
    </row>
    <row r="26" spans="1:14" s="64" customFormat="1" ht="26.25" hidden="1">
      <c r="A26" s="92"/>
      <c r="B26" s="93" t="s">
        <v>28</v>
      </c>
      <c r="C26" s="74"/>
      <c r="D26" s="94"/>
      <c r="E26" s="93" t="s">
        <v>32</v>
      </c>
      <c r="F26" s="73"/>
      <c r="G26" s="94"/>
      <c r="H26" s="95" t="s">
        <v>35</v>
      </c>
      <c r="I26" s="73"/>
      <c r="J26" s="94"/>
      <c r="K26" s="95"/>
      <c r="L26" s="76"/>
      <c r="M26" s="76"/>
      <c r="N26" s="76"/>
    </row>
    <row r="27" spans="1:14" s="64" customFormat="1" ht="18" hidden="1">
      <c r="A27" s="92"/>
      <c r="B27" s="93" t="s">
        <v>29</v>
      </c>
      <c r="C27" s="74"/>
      <c r="D27" s="94"/>
      <c r="E27" s="93" t="s">
        <v>33</v>
      </c>
      <c r="F27" s="73"/>
      <c r="G27" s="94"/>
      <c r="H27" s="95" t="s">
        <v>36</v>
      </c>
      <c r="I27" s="73"/>
      <c r="J27" s="94"/>
      <c r="K27" s="95"/>
      <c r="L27" s="76"/>
      <c r="M27" s="76"/>
      <c r="N27" s="76"/>
    </row>
    <row r="28" spans="1:14" s="64" customFormat="1" ht="26.25" hidden="1">
      <c r="A28" s="92"/>
      <c r="B28" s="93" t="s">
        <v>30</v>
      </c>
      <c r="C28" s="74"/>
      <c r="D28" s="94"/>
      <c r="E28" s="93" t="s">
        <v>33</v>
      </c>
      <c r="F28" s="73"/>
      <c r="G28" s="94"/>
      <c r="H28" s="95" t="s">
        <v>38</v>
      </c>
      <c r="I28" s="73"/>
      <c r="J28" s="94"/>
      <c r="K28" s="95"/>
      <c r="L28" s="76"/>
      <c r="M28" s="76"/>
      <c r="N28" s="76"/>
    </row>
    <row r="29" spans="1:14" s="64" customFormat="1" ht="26.25" hidden="1">
      <c r="A29" s="92"/>
      <c r="B29" s="93" t="s">
        <v>31</v>
      </c>
      <c r="C29" s="74"/>
      <c r="D29" s="94"/>
      <c r="E29" s="93" t="s">
        <v>34</v>
      </c>
      <c r="F29" s="73"/>
      <c r="G29" s="94"/>
      <c r="H29" s="95" t="s">
        <v>37</v>
      </c>
      <c r="I29" s="73"/>
      <c r="J29" s="94"/>
      <c r="K29" s="95" t="s">
        <v>39</v>
      </c>
      <c r="L29" s="76"/>
      <c r="M29" s="76"/>
      <c r="N29" s="76"/>
    </row>
    <row r="30" spans="2:11" ht="24" hidden="1">
      <c r="B30" s="93" t="s">
        <v>54</v>
      </c>
      <c r="E30" s="93" t="s">
        <v>55</v>
      </c>
      <c r="H30" s="95" t="s">
        <v>32</v>
      </c>
      <c r="K30" s="95" t="s">
        <v>36</v>
      </c>
    </row>
    <row r="31" spans="2:11" ht="12.75">
      <c r="B31" s="104"/>
      <c r="E31" s="104"/>
      <c r="H31" s="92"/>
      <c r="K31" s="92"/>
    </row>
    <row r="32" spans="2:11" ht="12.75">
      <c r="B32" s="104"/>
      <c r="E32" s="104"/>
      <c r="H32" s="92"/>
      <c r="K32" s="92"/>
    </row>
    <row r="33" spans="1:11" ht="12.75">
      <c r="A33" s="71" t="s">
        <v>14</v>
      </c>
      <c r="J33" s="78"/>
      <c r="K33" s="78"/>
    </row>
    <row r="34" spans="10:11" ht="12.75">
      <c r="J34" s="78"/>
      <c r="K34" s="78"/>
    </row>
    <row r="35" spans="10:11" ht="10.5" customHeight="1">
      <c r="J35" s="78"/>
      <c r="K35" s="78"/>
    </row>
  </sheetData>
  <dataValidations count="1">
    <dataValidation type="whole" allowBlank="1" showInputMessage="1" showErrorMessage="1" sqref="J16:J23 D16:D23 G16:G23 A16:A18">
      <formula1>1</formula1>
      <formula2>5</formula2>
    </dataValidation>
  </dataValidations>
  <printOptions/>
  <pageMargins left="0.75" right="0.75" top="1" bottom="1" header="0.4921259845" footer="0.4921259845"/>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2"/>
  <dimension ref="A1:X53"/>
  <sheetViews>
    <sheetView workbookViewId="0" topLeftCell="A1">
      <selection activeCell="B4" sqref="B4"/>
    </sheetView>
  </sheetViews>
  <sheetFormatPr defaultColWidth="11.421875" defaultRowHeight="12.75"/>
  <cols>
    <col min="1" max="1" width="12.140625" style="0" customWidth="1"/>
    <col min="2" max="2" width="10.421875" style="0" customWidth="1"/>
    <col min="3" max="3" width="5.8515625" style="0" customWidth="1"/>
    <col min="4" max="4" width="3.140625" style="0" customWidth="1"/>
    <col min="5" max="5" width="0.85546875" style="0" customWidth="1"/>
    <col min="6" max="6" width="1.7109375" style="0" customWidth="1"/>
    <col min="7" max="7" width="3.00390625" style="0" customWidth="1"/>
    <col min="8" max="8" width="1.57421875" style="0" customWidth="1"/>
    <col min="9" max="9" width="2.00390625" style="0" customWidth="1"/>
    <col min="10" max="10" width="10.28125" style="0" customWidth="1"/>
    <col min="11" max="11" width="3.140625" style="0" customWidth="1"/>
    <col min="12" max="12" width="0.85546875" style="0" customWidth="1"/>
    <col min="13" max="13" width="1.7109375" style="0" customWidth="1"/>
    <col min="14" max="14" width="3.00390625" style="0" customWidth="1"/>
    <col min="15" max="15" width="2.28125" style="0" customWidth="1"/>
    <col min="16" max="16" width="9.7109375" style="0" customWidth="1"/>
    <col min="17" max="17" width="1.1484375" style="0" customWidth="1"/>
    <col min="18" max="18" width="1.7109375" style="0" customWidth="1"/>
    <col min="19" max="19" width="6.00390625" style="0" customWidth="1"/>
    <col min="20" max="20" width="10.28125" style="0" customWidth="1"/>
    <col min="21" max="21" width="1.7109375" style="0" customWidth="1"/>
    <col min="22" max="22" width="4.7109375" style="0" customWidth="1"/>
    <col min="23" max="23" width="10.28125" style="0" customWidth="1"/>
    <col min="25" max="26" width="11.421875" style="71" customWidth="1"/>
  </cols>
  <sheetData>
    <row r="1" spans="1:24" ht="25.5" customHeight="1">
      <c r="A1" s="78"/>
      <c r="B1" s="71"/>
      <c r="C1" s="71"/>
      <c r="D1" s="71"/>
      <c r="E1" s="71"/>
      <c r="F1" s="71"/>
      <c r="G1" s="71"/>
      <c r="H1" s="71"/>
      <c r="I1" s="71"/>
      <c r="J1" s="71"/>
      <c r="K1" s="71"/>
      <c r="L1" s="71"/>
      <c r="M1" s="71"/>
      <c r="N1" s="71"/>
      <c r="O1" s="71"/>
      <c r="P1" s="71"/>
      <c r="Q1" s="71"/>
      <c r="R1" s="71"/>
      <c r="S1" s="71"/>
      <c r="T1" s="71"/>
      <c r="U1" s="71"/>
      <c r="V1" s="71"/>
      <c r="W1" s="71"/>
      <c r="X1" s="71"/>
    </row>
    <row r="2" spans="1:24" ht="15.75" customHeight="1">
      <c r="A2" s="78"/>
      <c r="B2" s="119" t="s">
        <v>57</v>
      </c>
      <c r="C2" s="71"/>
      <c r="D2" s="71"/>
      <c r="E2" s="71"/>
      <c r="F2" s="71"/>
      <c r="G2" s="71"/>
      <c r="H2" s="71"/>
      <c r="I2" s="71"/>
      <c r="J2" s="71"/>
      <c r="K2" s="71"/>
      <c r="L2" s="71"/>
      <c r="M2" s="71"/>
      <c r="N2" s="71"/>
      <c r="O2" s="71"/>
      <c r="P2" s="79"/>
      <c r="Q2" s="79"/>
      <c r="R2" s="79"/>
      <c r="T2" s="117">
        <v>1</v>
      </c>
      <c r="U2" s="71"/>
      <c r="V2" s="120">
        <v>50</v>
      </c>
      <c r="X2" s="71"/>
    </row>
    <row r="3" spans="1:24" ht="11.25" customHeight="1" hidden="1">
      <c r="A3" s="118">
        <f>IF(AND(N_init_réactif_2/N_init_réactif_1&gt;=coef_réact_2/coef_réact_1,val_compteur_avancement&gt;N_init_réactif_1*1000/coef_réact_1),(N_init_réactif_1*1000/coef_réact_1-val_compteur_avancement),IF(AND(N_init_réactif_1/N_init_réactif_2&gt;coef_réact_1/coef_réact_2,val_compteur_avancement&gt;N_init_réactif_2*1000/coef_réact_2),(N_init_réactif_2*1000/coef_réact_2-val_compteur_avancement),0))</f>
        <v>0</v>
      </c>
      <c r="B3" s="121">
        <v>0</v>
      </c>
      <c r="C3" s="80"/>
      <c r="D3" s="80"/>
      <c r="E3" s="80"/>
      <c r="F3" s="80"/>
      <c r="G3" s="80"/>
      <c r="H3" s="80"/>
      <c r="I3" s="83">
        <f>IF(ISBLANK(coef_réactif1),1,coef_réactif1)</f>
        <v>2</v>
      </c>
      <c r="J3" s="80">
        <v>40</v>
      </c>
      <c r="K3" s="80"/>
      <c r="L3" s="80"/>
      <c r="M3" s="80"/>
      <c r="N3" s="80"/>
      <c r="O3" s="83">
        <f>IF(ISBLANK(coef_réactif2),1,coef_réactif2)</f>
        <v>1</v>
      </c>
      <c r="P3" s="80">
        <v>40</v>
      </c>
      <c r="Q3" s="80"/>
      <c r="R3" s="80"/>
      <c r="S3" s="80">
        <v>0</v>
      </c>
      <c r="T3" s="80"/>
      <c r="U3" s="80"/>
      <c r="V3" s="80"/>
      <c r="W3" s="80"/>
      <c r="X3" s="71"/>
    </row>
    <row r="4" spans="1:24" ht="20.25" customHeight="1" thickBot="1">
      <c r="A4" s="79" t="s">
        <v>56</v>
      </c>
      <c r="B4" s="81"/>
      <c r="D4" s="82"/>
      <c r="E4" s="82"/>
      <c r="F4" s="82"/>
      <c r="G4" s="82"/>
      <c r="H4" s="82"/>
      <c r="I4" s="82"/>
      <c r="J4" s="82"/>
      <c r="K4" s="82"/>
      <c r="L4" s="82"/>
      <c r="M4" s="82"/>
      <c r="N4" s="82"/>
      <c r="O4" s="82"/>
      <c r="P4" s="82"/>
      <c r="Q4" s="82"/>
      <c r="R4" s="82"/>
      <c r="S4" s="82"/>
      <c r="T4" s="116"/>
      <c r="U4" s="78"/>
      <c r="V4" s="78"/>
      <c r="W4" s="71"/>
      <c r="X4" s="71"/>
    </row>
    <row r="5" spans="1:23" ht="12" customHeight="1" thickBot="1">
      <c r="A5" s="10" t="s">
        <v>0</v>
      </c>
      <c r="B5" s="11"/>
      <c r="C5" s="12"/>
      <c r="D5" s="11"/>
      <c r="E5" s="11"/>
      <c r="F5" s="11"/>
      <c r="G5" s="11"/>
      <c r="H5" s="11"/>
      <c r="I5" s="112">
        <f>IF(OR(ISBLANK(coef_réactif1),coef_réactif1=1),"",coef_réactif1)</f>
        <v>2</v>
      </c>
      <c r="J5" s="24" t="str">
        <f>IF(ISBLANK(réactif_1),"",réactif_1)</f>
        <v>CuO(s)</v>
      </c>
      <c r="K5" s="13" t="s">
        <v>9</v>
      </c>
      <c r="L5" s="13"/>
      <c r="M5" s="11"/>
      <c r="N5" s="11"/>
      <c r="O5" s="112">
        <f>IF(OR(ISBLANK(coef_réactif2),coef_réactif2=1),"",coef_réactif2)</f>
      </c>
      <c r="P5" s="24" t="str">
        <f>IF(ISBLANK(réactif_2),"",réactif_2)</f>
        <v>C</v>
      </c>
      <c r="Q5" s="14" t="s">
        <v>4</v>
      </c>
      <c r="R5" s="14"/>
      <c r="S5" s="24">
        <f>IF(OR(ISBLANK(coef_produit1),coef_produit1=1),"",coef_produit1)</f>
        <v>2</v>
      </c>
      <c r="T5" s="24" t="str">
        <f>IF(ISBLANK(produit_1),"",produit_1)</f>
        <v>Cu</v>
      </c>
      <c r="U5" s="11" t="str">
        <f>IF(ISBLANK(produit_2),"","+")</f>
        <v>+</v>
      </c>
      <c r="V5" s="24">
        <f>IF(OR(ISBLANK(coef_produit2),coef_produit2=1),"",coef_produit2)</f>
      </c>
      <c r="W5" s="68" t="str">
        <f>IF(ISBLANK(produit_2),"",produit_2)</f>
        <v>CO2</v>
      </c>
    </row>
    <row r="6" spans="1:24" ht="15.75" customHeight="1" thickTop="1">
      <c r="A6" s="31" t="s">
        <v>1</v>
      </c>
      <c r="B6" s="32" t="s">
        <v>10</v>
      </c>
      <c r="C6" s="2"/>
      <c r="D6" s="27" t="str">
        <f>IF(ISBLANK(nom_réactif1),"","    Moles de")</f>
        <v>    Moles de</v>
      </c>
      <c r="E6" s="18"/>
      <c r="F6" s="18"/>
      <c r="G6" s="18"/>
      <c r="H6" s="103" t="str">
        <f>nom_réactif1</f>
        <v>oxyde de cuivre II</v>
      </c>
      <c r="I6" s="105"/>
      <c r="J6" s="99"/>
      <c r="K6" s="28" t="str">
        <f>IF(ISBLANK(nom_réactif2),"","     Moles de")</f>
        <v>     Moles de</v>
      </c>
      <c r="L6" s="1"/>
      <c r="M6" s="1"/>
      <c r="N6" s="1"/>
      <c r="O6" s="102" t="str">
        <f>nom_réactif2</f>
        <v>carbone</v>
      </c>
      <c r="P6" s="98"/>
      <c r="Q6" s="15"/>
      <c r="R6" s="29" t="str">
        <f>IF(ISBLANK(nom_produit1),"",IF(OR(nom_produit1="eau",nom_produit1="oxyde magnétique"),"   Moles d'","  Moles de"))</f>
        <v>  Moles de</v>
      </c>
      <c r="S6" s="26"/>
      <c r="T6" s="97" t="str">
        <f>nom_produit1</f>
        <v>cuivre</v>
      </c>
      <c r="U6" s="30" t="str">
        <f>IF(ISBLANK(nom_produit2),"",IF(nom_produit2="eau","Moles d'","Moles de"))</f>
        <v>Moles de</v>
      </c>
      <c r="V6" s="20"/>
      <c r="W6" s="96" t="str">
        <f>IF(ISBLANK(nom_produit2),"",nom_produit2)</f>
        <v>dioxyde de carbone</v>
      </c>
      <c r="X6" s="71"/>
    </row>
    <row r="7" spans="1:24" ht="24.75" customHeight="1">
      <c r="A7" s="50" t="s">
        <v>2</v>
      </c>
      <c r="B7" s="3" t="s">
        <v>5</v>
      </c>
      <c r="C7" s="4">
        <v>0</v>
      </c>
      <c r="D7" s="19"/>
      <c r="E7" s="8"/>
      <c r="F7" s="8"/>
      <c r="G7" s="9"/>
      <c r="H7" s="9"/>
      <c r="I7" s="23"/>
      <c r="J7" s="57">
        <f>val_cpteur_état_initl_réactif_1/10</f>
        <v>4</v>
      </c>
      <c r="K7" s="16"/>
      <c r="L7" s="6"/>
      <c r="M7" s="6"/>
      <c r="N7" s="6"/>
      <c r="O7" s="5"/>
      <c r="P7" s="67">
        <f>val_cpteur_état_init_réactif_2/10</f>
        <v>4</v>
      </c>
      <c r="Q7" s="17"/>
      <c r="R7" s="25"/>
      <c r="S7" s="7"/>
      <c r="T7" s="58">
        <v>0</v>
      </c>
      <c r="U7" s="21"/>
      <c r="V7" s="22"/>
      <c r="W7" s="59">
        <f>IF(ISBLANK(Réaction!K16),"",0)</f>
        <v>0</v>
      </c>
      <c r="X7" s="71"/>
    </row>
    <row r="8" spans="1:24" ht="28.5" customHeight="1" thickBot="1">
      <c r="A8" s="49" t="s">
        <v>3</v>
      </c>
      <c r="B8" s="37" t="s">
        <v>7</v>
      </c>
      <c r="C8" s="38">
        <f>(B3+A3)/1000</f>
        <v>0</v>
      </c>
      <c r="D8" s="35">
        <f>J7</f>
        <v>4</v>
      </c>
      <c r="E8" s="39" t="s">
        <v>11</v>
      </c>
      <c r="F8" s="62">
        <f>IF(OR(ISBLANK(coef_réactif1),coef_réactif1=1),"",coef_réactif1)</f>
        <v>2</v>
      </c>
      <c r="G8" s="36" t="s">
        <v>8</v>
      </c>
      <c r="H8" s="36" t="s">
        <v>4</v>
      </c>
      <c r="I8" s="36"/>
      <c r="J8" s="84">
        <f>IF(OR(ISBLANK(coef_réactif1),coef_réactif1=1),J7-C8,J7-C8*coef_réactif1)</f>
        <v>4</v>
      </c>
      <c r="K8" s="40">
        <f>P7</f>
        <v>4</v>
      </c>
      <c r="L8" s="41" t="s">
        <v>11</v>
      </c>
      <c r="M8" s="42">
        <f>IF(OR(ISBLANK(coef_réactif2),coef_réactif2=1),"",coef_réactif2)</f>
      </c>
      <c r="N8" s="43" t="s">
        <v>8</v>
      </c>
      <c r="O8" s="44" t="str">
        <f>"="</f>
        <v>=</v>
      </c>
      <c r="P8" s="86">
        <f>IF(OR(ISBLANK(coef_réactif2),coef_réactif2=1),P7-C8,P7-C8*coef_réactif2)</f>
        <v>4</v>
      </c>
      <c r="Q8" s="45"/>
      <c r="R8" s="46">
        <f>IF(OR(ISBLANK(coef_produit1),coef_produit1=1),"",coef_produit1)</f>
        <v>2</v>
      </c>
      <c r="S8" s="47" t="s">
        <v>5</v>
      </c>
      <c r="T8" s="88">
        <f>IF(OR(ISBLANK(coef_produit1),coef_produit1=1),C8,C8*coef_produit1)</f>
        <v>0</v>
      </c>
      <c r="U8" s="56">
        <f>IF(OR(ISBLANK(coef_produit2),coef_produit2=1),"",coef_produit2)</f>
      </c>
      <c r="V8" s="48" t="str">
        <f>IF(ISBLANK(produit_2),"","X")</f>
        <v>X</v>
      </c>
      <c r="W8" s="90">
        <f>IF(ISBLANK(produit_2),"",IF(OR(ISBLANK(coef_produit2),coef_produit2=1),C8,coef_produit2*C8))</f>
        <v>0</v>
      </c>
      <c r="X8" s="71"/>
    </row>
    <row r="9" spans="1:24" ht="20.25" customHeight="1" thickBot="1">
      <c r="A9" s="51" t="s">
        <v>6</v>
      </c>
      <c r="B9" s="52">
        <f>IF(A3&gt;=0,"","Xmax=")</f>
      </c>
      <c r="C9" s="53">
        <f>IF(A3&gt;=0,"",(B3+A3)/1000)</f>
      </c>
      <c r="D9" s="69">
        <f>IF(A3&gt;=0,"",N_init_réactif_1)</f>
      </c>
      <c r="E9" s="33">
        <f>IF(A3&gt;=0,"","-")</f>
      </c>
      <c r="F9" s="63">
        <f>IF(OR(ISBLANK(coef_réactif1),coef_réactif1=1,A3&gt;=0),"",coef_réactif1)</f>
      </c>
      <c r="G9" s="33">
        <f>IF(A3&gt;=0,"","Xm")</f>
      </c>
      <c r="H9" s="33">
        <f>IF(A3&gt;=0,"","=")</f>
      </c>
      <c r="I9" s="33"/>
      <c r="J9" s="85">
        <f>IF(A3&gt;=0,"",J8)</f>
      </c>
      <c r="K9" s="70">
        <f>IF(A3&gt;=0,"",N_init_réactif_2)</f>
      </c>
      <c r="L9" s="34">
        <f>IF(A3&gt;=0,"","-")</f>
      </c>
      <c r="M9" s="54">
        <f>IF(OR(ISBLANK(coef_réactif2),coef_réactif2=1,A3&gt;=0),"",coef_réactif2)</f>
      </c>
      <c r="N9" s="34">
        <f>IF(A3&gt;=0,"","Xm")</f>
      </c>
      <c r="O9" s="34">
        <f>IF(A3&gt;=0,"","=")</f>
      </c>
      <c r="P9" s="87">
        <f>IF(A3&gt;=0,"",P8)</f>
      </c>
      <c r="Q9" s="55"/>
      <c r="R9" s="61">
        <f>IF(OR(ISBLANK(coef_produit1),coef_produit1=1,A3&gt;=0),"",coef_produit1)</f>
      </c>
      <c r="S9" s="60">
        <f>IF(A3&gt;=0,"","Xm=")</f>
      </c>
      <c r="T9" s="89">
        <f>IF(A3&gt;=0,"",T8)</f>
      </c>
      <c r="U9" s="65">
        <f>IF(OR(ISBLANK(coef_produit2),coef_produit2=1,A3&gt;=0),"",coef_produit2)</f>
      </c>
      <c r="V9" s="66">
        <f>IF(OR(ISBLANK(produit_2),A3&gt;=0),"","Xm=")</f>
      </c>
      <c r="W9" s="91">
        <f>IF(A3=0,"",W8)</f>
      </c>
      <c r="X9" s="71"/>
    </row>
    <row r="10" spans="1:24" ht="12.75">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12.75">
      <c r="A11" s="71"/>
      <c r="B11" s="71"/>
      <c r="C11" s="71"/>
      <c r="D11" s="71"/>
      <c r="E11" s="71"/>
      <c r="F11" s="71"/>
      <c r="G11" s="71"/>
      <c r="H11" s="71"/>
      <c r="I11" s="71"/>
      <c r="J11" s="71"/>
      <c r="K11" s="71"/>
      <c r="L11" s="71"/>
      <c r="M11" s="71"/>
      <c r="N11" s="71"/>
      <c r="O11" s="71"/>
      <c r="P11" s="71"/>
      <c r="Q11" s="71"/>
      <c r="R11" s="71"/>
      <c r="S11" s="71"/>
      <c r="T11" s="71"/>
      <c r="U11" s="71"/>
      <c r="V11" s="71"/>
      <c r="W11" s="71"/>
      <c r="X11" s="71"/>
    </row>
    <row r="12" spans="1:24" ht="12.7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12.75">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12.75">
      <c r="A14" s="71"/>
      <c r="B14" s="71"/>
      <c r="C14" s="71"/>
      <c r="D14" s="71"/>
      <c r="E14" s="71"/>
      <c r="F14" s="71"/>
      <c r="G14" s="71"/>
      <c r="H14" s="71"/>
      <c r="I14" s="71"/>
      <c r="J14" s="71"/>
      <c r="K14" s="71"/>
      <c r="L14" s="71"/>
      <c r="M14" s="71"/>
      <c r="N14" s="71"/>
      <c r="O14" s="71"/>
      <c r="P14" s="71"/>
      <c r="Q14" s="71"/>
      <c r="R14" s="71"/>
      <c r="S14" s="71"/>
      <c r="T14" s="71"/>
      <c r="U14" s="71"/>
      <c r="V14" s="71"/>
      <c r="W14" s="71"/>
      <c r="X14" s="71"/>
    </row>
    <row r="15" spans="1:24" ht="12.75">
      <c r="A15" s="71"/>
      <c r="B15" s="71"/>
      <c r="C15" s="71"/>
      <c r="D15" s="71"/>
      <c r="E15" s="71"/>
      <c r="F15" s="71"/>
      <c r="G15" s="71"/>
      <c r="H15" s="71"/>
      <c r="I15" s="71"/>
      <c r="J15" s="71"/>
      <c r="K15" s="71"/>
      <c r="L15" s="71"/>
      <c r="M15" s="71"/>
      <c r="N15" s="71"/>
      <c r="O15" s="71"/>
      <c r="P15" s="71"/>
      <c r="Q15" s="71"/>
      <c r="R15" s="71"/>
      <c r="S15" s="71"/>
      <c r="T15" s="71"/>
      <c r="U15" s="71"/>
      <c r="V15" s="71"/>
      <c r="W15" s="71"/>
      <c r="X15" s="71"/>
    </row>
    <row r="16" spans="1:24" ht="12.75">
      <c r="A16" s="71"/>
      <c r="B16" s="71"/>
      <c r="C16" s="71"/>
      <c r="D16" s="71"/>
      <c r="E16" s="71"/>
      <c r="F16" s="71"/>
      <c r="G16" s="71"/>
      <c r="H16" s="71"/>
      <c r="I16" s="71"/>
      <c r="J16" s="71"/>
      <c r="K16" s="71"/>
      <c r="L16" s="71"/>
      <c r="M16" s="71"/>
      <c r="N16" s="71"/>
      <c r="O16" s="71"/>
      <c r="P16" s="71"/>
      <c r="Q16" s="71"/>
      <c r="R16" s="71"/>
      <c r="S16" s="71"/>
      <c r="T16" s="71"/>
      <c r="U16" s="71"/>
      <c r="V16" s="71"/>
      <c r="W16" s="71"/>
      <c r="X16" s="71"/>
    </row>
    <row r="17" spans="1:24" ht="12.75">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4" ht="12.75">
      <c r="A18" s="71"/>
      <c r="B18" s="71"/>
      <c r="C18" s="71"/>
      <c r="D18" s="71"/>
      <c r="E18" s="71"/>
      <c r="F18" s="71"/>
      <c r="G18" s="71"/>
      <c r="H18" s="71"/>
      <c r="I18" s="71"/>
      <c r="J18" s="71"/>
      <c r="K18" s="71"/>
      <c r="L18" s="71"/>
      <c r="M18" s="71"/>
      <c r="N18" s="71"/>
      <c r="O18" s="71"/>
      <c r="P18" s="71"/>
      <c r="Q18" s="71"/>
      <c r="R18" s="71"/>
      <c r="S18" s="71"/>
      <c r="T18" s="71"/>
      <c r="U18" s="71"/>
      <c r="V18" s="71"/>
      <c r="W18" s="71"/>
      <c r="X18" s="71"/>
    </row>
    <row r="19" spans="1:24" ht="12.75">
      <c r="A19" s="71"/>
      <c r="B19" s="71"/>
      <c r="C19" s="71"/>
      <c r="D19" s="71"/>
      <c r="E19" s="71"/>
      <c r="F19" s="71"/>
      <c r="G19" s="71"/>
      <c r="H19" s="71"/>
      <c r="I19" s="71"/>
      <c r="J19" s="71"/>
      <c r="K19" s="71"/>
      <c r="L19" s="71"/>
      <c r="M19" s="71"/>
      <c r="N19" s="71"/>
      <c r="O19" s="71"/>
      <c r="P19" s="71"/>
      <c r="Q19" s="71"/>
      <c r="R19" s="71"/>
      <c r="S19" s="71"/>
      <c r="T19" s="71"/>
      <c r="U19" s="71"/>
      <c r="V19" s="71"/>
      <c r="W19" s="71"/>
      <c r="X19" s="71"/>
    </row>
    <row r="20" spans="1:24" ht="12.75">
      <c r="A20" s="71"/>
      <c r="B20" s="71"/>
      <c r="C20" s="71"/>
      <c r="D20" s="71"/>
      <c r="E20" s="71"/>
      <c r="F20" s="71"/>
      <c r="G20" s="71"/>
      <c r="H20" s="71"/>
      <c r="I20" s="71"/>
      <c r="J20" s="71"/>
      <c r="K20" s="71"/>
      <c r="L20" s="71"/>
      <c r="M20" s="71"/>
      <c r="N20" s="71"/>
      <c r="O20" s="71"/>
      <c r="P20" s="71"/>
      <c r="Q20" s="71"/>
      <c r="R20" s="71"/>
      <c r="S20" s="71"/>
      <c r="T20" s="71"/>
      <c r="U20" s="71"/>
      <c r="V20" s="71"/>
      <c r="W20" s="71"/>
      <c r="X20" s="71"/>
    </row>
    <row r="21" spans="1:24" ht="12.75">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4" ht="12.75">
      <c r="A22" s="71"/>
      <c r="B22" s="71"/>
      <c r="C22" s="71"/>
      <c r="D22" s="71"/>
      <c r="E22" s="71"/>
      <c r="F22" s="71"/>
      <c r="G22" s="71"/>
      <c r="H22" s="71"/>
      <c r="I22" s="71"/>
      <c r="J22" s="71"/>
      <c r="K22" s="71"/>
      <c r="L22" s="71"/>
      <c r="M22" s="71"/>
      <c r="N22" s="71"/>
      <c r="O22" s="71"/>
      <c r="P22" s="71"/>
      <c r="Q22" s="71"/>
      <c r="R22" s="71"/>
      <c r="S22" s="71"/>
      <c r="T22" s="71"/>
      <c r="U22" s="71"/>
      <c r="V22" s="71"/>
      <c r="W22" s="71"/>
      <c r="X22" s="71"/>
    </row>
    <row r="23" spans="1:24" ht="12.75">
      <c r="A23" s="71"/>
      <c r="B23" s="71"/>
      <c r="C23" s="71"/>
      <c r="D23" s="71"/>
      <c r="E23" s="71"/>
      <c r="F23" s="71"/>
      <c r="G23" s="71"/>
      <c r="H23" s="71"/>
      <c r="I23" s="71"/>
      <c r="J23" s="71"/>
      <c r="K23" s="71"/>
      <c r="L23" s="71"/>
      <c r="M23" s="71"/>
      <c r="N23" s="71"/>
      <c r="O23" s="71"/>
      <c r="P23" s="71"/>
      <c r="Q23" s="71"/>
      <c r="R23" s="71"/>
      <c r="S23" s="71"/>
      <c r="T23" s="71"/>
      <c r="U23" s="71"/>
      <c r="V23" s="71"/>
      <c r="W23" s="71"/>
      <c r="X23" s="71"/>
    </row>
    <row r="24" spans="1:24" ht="12.75">
      <c r="A24" s="71"/>
      <c r="B24" s="71"/>
      <c r="C24" s="71"/>
      <c r="D24" s="71"/>
      <c r="E24" s="71"/>
      <c r="F24" s="71"/>
      <c r="G24" s="71"/>
      <c r="H24" s="71"/>
      <c r="I24" s="71"/>
      <c r="J24" s="71"/>
      <c r="K24" s="71"/>
      <c r="L24" s="71"/>
      <c r="M24" s="71"/>
      <c r="N24" s="71"/>
      <c r="O24" s="71"/>
      <c r="P24" s="71"/>
      <c r="Q24" s="71"/>
      <c r="R24" s="71"/>
      <c r="S24" s="71"/>
      <c r="T24" s="71"/>
      <c r="U24" s="71"/>
      <c r="V24" s="71"/>
      <c r="W24" s="71"/>
      <c r="X24" s="71"/>
    </row>
    <row r="25" spans="1:24" ht="12.75">
      <c r="A25" s="71"/>
      <c r="B25" s="71"/>
      <c r="C25" s="71"/>
      <c r="D25" s="71"/>
      <c r="E25" s="71"/>
      <c r="F25" s="71"/>
      <c r="G25" s="71"/>
      <c r="H25" s="71"/>
      <c r="I25" s="71"/>
      <c r="J25" s="71"/>
      <c r="K25" s="71"/>
      <c r="L25" s="71"/>
      <c r="M25" s="71"/>
      <c r="N25" s="71"/>
      <c r="O25" s="71"/>
      <c r="P25" s="71"/>
      <c r="Q25" s="71"/>
      <c r="R25" s="71"/>
      <c r="S25" s="71"/>
      <c r="T25" s="71"/>
      <c r="U25" s="71"/>
      <c r="V25" s="71"/>
      <c r="W25" s="71"/>
      <c r="X25" s="71"/>
    </row>
    <row r="26" spans="1:24" ht="12.75">
      <c r="A26" s="71"/>
      <c r="B26" s="71"/>
      <c r="C26" s="71"/>
      <c r="D26" s="71"/>
      <c r="E26" s="71"/>
      <c r="F26" s="71"/>
      <c r="G26" s="71"/>
      <c r="H26" s="71"/>
      <c r="I26" s="71"/>
      <c r="J26" s="71"/>
      <c r="K26" s="71"/>
      <c r="L26" s="71"/>
      <c r="M26" s="71"/>
      <c r="N26" s="71"/>
      <c r="O26" s="71"/>
      <c r="P26" s="71"/>
      <c r="Q26" s="71"/>
      <c r="R26" s="71"/>
      <c r="S26" s="71"/>
      <c r="T26" s="71"/>
      <c r="U26" s="71"/>
      <c r="V26" s="71"/>
      <c r="W26" s="71"/>
      <c r="X26" s="71"/>
    </row>
    <row r="27" spans="1:24" ht="12.75">
      <c r="A27" s="71"/>
      <c r="B27" s="71"/>
      <c r="C27" s="71"/>
      <c r="D27" s="71"/>
      <c r="E27" s="71"/>
      <c r="F27" s="71"/>
      <c r="G27" s="71"/>
      <c r="H27" s="71"/>
      <c r="I27" s="71"/>
      <c r="J27" s="71"/>
      <c r="K27" s="71"/>
      <c r="L27" s="71"/>
      <c r="M27" s="71"/>
      <c r="N27" s="71"/>
      <c r="O27" s="71"/>
      <c r="P27" s="71"/>
      <c r="Q27" s="71"/>
      <c r="R27" s="71"/>
      <c r="S27" s="71"/>
      <c r="T27" s="71"/>
      <c r="U27" s="71"/>
      <c r="V27" s="71"/>
      <c r="W27" s="71"/>
      <c r="X27" s="71"/>
    </row>
    <row r="28" spans="1:24" ht="12.75">
      <c r="A28" s="71"/>
      <c r="B28" s="71"/>
      <c r="C28" s="71"/>
      <c r="D28" s="71"/>
      <c r="E28" s="71"/>
      <c r="F28" s="71"/>
      <c r="G28" s="71"/>
      <c r="H28" s="71"/>
      <c r="I28" s="71"/>
      <c r="J28" s="71"/>
      <c r="K28" s="71"/>
      <c r="L28" s="71"/>
      <c r="M28" s="71"/>
      <c r="N28" s="71"/>
      <c r="O28" s="71"/>
      <c r="P28" s="71"/>
      <c r="Q28" s="71"/>
      <c r="R28" s="71"/>
      <c r="S28" s="71"/>
      <c r="T28" s="71"/>
      <c r="U28" s="71"/>
      <c r="V28" s="71"/>
      <c r="W28" s="71"/>
      <c r="X28" s="71"/>
    </row>
    <row r="29" spans="1:24" ht="12.75">
      <c r="A29" s="71"/>
      <c r="B29" s="71"/>
      <c r="C29" s="71"/>
      <c r="D29" s="71"/>
      <c r="E29" s="71"/>
      <c r="F29" s="71"/>
      <c r="G29" s="71"/>
      <c r="H29" s="71"/>
      <c r="I29" s="71"/>
      <c r="J29" s="71"/>
      <c r="K29" s="71"/>
      <c r="L29" s="71"/>
      <c r="M29" s="71"/>
      <c r="N29" s="71"/>
      <c r="O29" s="71"/>
      <c r="P29" s="71"/>
      <c r="Q29" s="71"/>
      <c r="R29" s="71"/>
      <c r="S29" s="71"/>
      <c r="T29" s="71"/>
      <c r="U29" s="71"/>
      <c r="V29" s="71"/>
      <c r="W29" s="71"/>
      <c r="X29" s="71"/>
    </row>
    <row r="30" spans="1:24" ht="12.75">
      <c r="A30" s="71"/>
      <c r="B30" s="71"/>
      <c r="C30" s="71"/>
      <c r="D30" s="71"/>
      <c r="E30" s="71"/>
      <c r="F30" s="71"/>
      <c r="G30" s="71"/>
      <c r="H30" s="71"/>
      <c r="I30" s="71"/>
      <c r="J30" s="71"/>
      <c r="K30" s="71"/>
      <c r="L30" s="71"/>
      <c r="M30" s="71"/>
      <c r="N30" s="71"/>
      <c r="O30" s="71"/>
      <c r="P30" s="71"/>
      <c r="Q30" s="71"/>
      <c r="R30" s="71"/>
      <c r="S30" s="71"/>
      <c r="T30" s="71"/>
      <c r="U30" s="71"/>
      <c r="V30" s="71"/>
      <c r="W30" s="71"/>
      <c r="X30" s="71"/>
    </row>
    <row r="31" spans="1:24" ht="12.75">
      <c r="A31" s="71"/>
      <c r="B31" s="71"/>
      <c r="C31" s="71"/>
      <c r="D31" s="71"/>
      <c r="E31" s="71"/>
      <c r="F31" s="71"/>
      <c r="G31" s="71"/>
      <c r="H31" s="71"/>
      <c r="I31" s="71"/>
      <c r="J31" s="71"/>
      <c r="K31" s="71"/>
      <c r="L31" s="71"/>
      <c r="M31" s="71"/>
      <c r="N31" s="71"/>
      <c r="O31" s="71"/>
      <c r="P31" s="71"/>
      <c r="Q31" s="71"/>
      <c r="R31" s="71"/>
      <c r="S31" s="71"/>
      <c r="T31" s="71"/>
      <c r="U31" s="71"/>
      <c r="V31" s="71"/>
      <c r="W31" s="71"/>
      <c r="X31" s="71"/>
    </row>
    <row r="32" spans="1:24" ht="12.75">
      <c r="A32" s="71"/>
      <c r="B32" s="71"/>
      <c r="C32" s="71"/>
      <c r="D32" s="71"/>
      <c r="E32" s="71"/>
      <c r="F32" s="71"/>
      <c r="G32" s="71"/>
      <c r="H32" s="71"/>
      <c r="I32" s="71"/>
      <c r="J32" s="71"/>
      <c r="K32" s="71"/>
      <c r="L32" s="71"/>
      <c r="M32" s="71"/>
      <c r="N32" s="71"/>
      <c r="O32" s="71"/>
      <c r="P32" s="71"/>
      <c r="Q32" s="71"/>
      <c r="R32" s="71"/>
      <c r="S32" s="71"/>
      <c r="T32" s="71"/>
      <c r="U32" s="71"/>
      <c r="V32" s="71"/>
      <c r="W32" s="71"/>
      <c r="X32" s="71"/>
    </row>
    <row r="33" spans="1:24" ht="12.75">
      <c r="A33" s="71"/>
      <c r="B33" s="71"/>
      <c r="C33" s="71"/>
      <c r="D33" s="71"/>
      <c r="E33" s="71"/>
      <c r="F33" s="71"/>
      <c r="G33" s="71"/>
      <c r="H33" s="71"/>
      <c r="I33" s="71"/>
      <c r="J33" s="71"/>
      <c r="K33" s="71"/>
      <c r="L33" s="71"/>
      <c r="M33" s="71"/>
      <c r="N33" s="71"/>
      <c r="O33" s="71"/>
      <c r="P33" s="71"/>
      <c r="Q33" s="71"/>
      <c r="R33" s="71"/>
      <c r="S33" s="71"/>
      <c r="T33" s="71"/>
      <c r="U33" s="71"/>
      <c r="V33" s="71"/>
      <c r="W33" s="71"/>
      <c r="X33" s="71"/>
    </row>
    <row r="34" spans="1:24" ht="12.75">
      <c r="A34" s="71"/>
      <c r="B34" s="71"/>
      <c r="C34" s="71"/>
      <c r="D34" s="71"/>
      <c r="E34" s="71"/>
      <c r="F34" s="71"/>
      <c r="G34" s="71"/>
      <c r="H34" s="71"/>
      <c r="I34" s="71"/>
      <c r="J34" s="71"/>
      <c r="K34" s="71"/>
      <c r="L34" s="71"/>
      <c r="M34" s="71"/>
      <c r="N34" s="71"/>
      <c r="O34" s="71"/>
      <c r="P34" s="71"/>
      <c r="Q34" s="71"/>
      <c r="R34" s="71"/>
      <c r="S34" s="71"/>
      <c r="T34" s="71"/>
      <c r="U34" s="71"/>
      <c r="V34" s="71"/>
      <c r="W34" s="71"/>
      <c r="X34" s="71"/>
    </row>
    <row r="35" spans="1:24" ht="12.75">
      <c r="A35" s="71"/>
      <c r="B35" s="71"/>
      <c r="C35" s="71"/>
      <c r="D35" s="71"/>
      <c r="E35" s="71"/>
      <c r="F35" s="71"/>
      <c r="G35" s="71"/>
      <c r="H35" s="71"/>
      <c r="I35" s="71"/>
      <c r="J35" s="71"/>
      <c r="K35" s="71"/>
      <c r="L35" s="71"/>
      <c r="M35" s="71"/>
      <c r="N35" s="71"/>
      <c r="O35" s="71"/>
      <c r="P35" s="71"/>
      <c r="Q35" s="71"/>
      <c r="R35" s="71"/>
      <c r="S35" s="71"/>
      <c r="T35" s="71"/>
      <c r="U35" s="71"/>
      <c r="V35" s="71"/>
      <c r="W35" s="71"/>
      <c r="X35" s="71"/>
    </row>
    <row r="36" spans="1:24" ht="12.75">
      <c r="A36" s="71"/>
      <c r="B36" s="71"/>
      <c r="C36" s="71"/>
      <c r="D36" s="71"/>
      <c r="E36" s="71"/>
      <c r="F36" s="71"/>
      <c r="G36" s="71"/>
      <c r="H36" s="71"/>
      <c r="I36" s="71"/>
      <c r="J36" s="71"/>
      <c r="K36" s="71"/>
      <c r="L36" s="71"/>
      <c r="M36" s="71"/>
      <c r="N36" s="71"/>
      <c r="O36" s="71"/>
      <c r="P36" s="71"/>
      <c r="Q36" s="71"/>
      <c r="R36" s="71"/>
      <c r="S36" s="71"/>
      <c r="T36" s="71"/>
      <c r="U36" s="71"/>
      <c r="V36" s="71"/>
      <c r="W36" s="71"/>
      <c r="X36" s="71"/>
    </row>
    <row r="37" spans="1:24" ht="12.75">
      <c r="A37" s="71"/>
      <c r="B37" s="71"/>
      <c r="C37" s="71"/>
      <c r="D37" s="71"/>
      <c r="E37" s="71"/>
      <c r="F37" s="71"/>
      <c r="G37" s="71"/>
      <c r="H37" s="71"/>
      <c r="I37" s="71"/>
      <c r="J37" s="71"/>
      <c r="K37" s="71"/>
      <c r="L37" s="71"/>
      <c r="M37" s="71"/>
      <c r="N37" s="71"/>
      <c r="O37" s="71"/>
      <c r="P37" s="71"/>
      <c r="Q37" s="71"/>
      <c r="R37" s="71"/>
      <c r="S37" s="71"/>
      <c r="T37" s="71"/>
      <c r="U37" s="71"/>
      <c r="V37" s="71"/>
      <c r="W37" s="71"/>
      <c r="X37" s="71"/>
    </row>
    <row r="38" spans="1:24" ht="12.75">
      <c r="A38" s="71"/>
      <c r="B38" s="71"/>
      <c r="C38" s="71"/>
      <c r="D38" s="71"/>
      <c r="E38" s="71"/>
      <c r="F38" s="71"/>
      <c r="G38" s="71"/>
      <c r="H38" s="71"/>
      <c r="I38" s="71"/>
      <c r="J38" s="71"/>
      <c r="K38" s="71"/>
      <c r="L38" s="71"/>
      <c r="M38" s="71"/>
      <c r="N38" s="71"/>
      <c r="O38" s="71"/>
      <c r="P38" s="71"/>
      <c r="Q38" s="71"/>
      <c r="R38" s="71"/>
      <c r="S38" s="71"/>
      <c r="T38" s="71"/>
      <c r="U38" s="71"/>
      <c r="V38" s="71"/>
      <c r="W38" s="71"/>
      <c r="X38" s="71"/>
    </row>
    <row r="39" spans="1:24" ht="12.75">
      <c r="A39" s="71"/>
      <c r="B39" s="71"/>
      <c r="C39" s="71"/>
      <c r="D39" s="71"/>
      <c r="E39" s="71"/>
      <c r="F39" s="71"/>
      <c r="G39" s="71"/>
      <c r="H39" s="71"/>
      <c r="I39" s="71"/>
      <c r="J39" s="71"/>
      <c r="K39" s="71"/>
      <c r="L39" s="71"/>
      <c r="M39" s="71"/>
      <c r="N39" s="71"/>
      <c r="O39" s="71"/>
      <c r="P39" s="71"/>
      <c r="Q39" s="71"/>
      <c r="R39" s="71"/>
      <c r="S39" s="71"/>
      <c r="T39" s="71"/>
      <c r="U39" s="71"/>
      <c r="V39" s="71"/>
      <c r="W39" s="71"/>
      <c r="X39" s="71"/>
    </row>
    <row r="40" spans="1:24" ht="12.75">
      <c r="A40" s="71"/>
      <c r="B40" s="71"/>
      <c r="C40" s="71"/>
      <c r="D40" s="71"/>
      <c r="E40" s="71"/>
      <c r="F40" s="71"/>
      <c r="G40" s="71"/>
      <c r="H40" s="71"/>
      <c r="I40" s="71"/>
      <c r="J40" s="71"/>
      <c r="K40" s="71"/>
      <c r="L40" s="71"/>
      <c r="M40" s="71"/>
      <c r="N40" s="71"/>
      <c r="O40" s="71"/>
      <c r="P40" s="71"/>
      <c r="Q40" s="71"/>
      <c r="R40" s="71"/>
      <c r="S40" s="71"/>
      <c r="T40" s="71"/>
      <c r="U40" s="71"/>
      <c r="V40" s="71"/>
      <c r="W40" s="71"/>
      <c r="X40" s="71"/>
    </row>
    <row r="41" spans="1:24" ht="12.75">
      <c r="A41" s="71"/>
      <c r="B41" s="71"/>
      <c r="C41" s="71"/>
      <c r="D41" s="71"/>
      <c r="E41" s="71"/>
      <c r="F41" s="71"/>
      <c r="G41" s="71"/>
      <c r="H41" s="71"/>
      <c r="I41" s="71"/>
      <c r="J41" s="71"/>
      <c r="K41" s="71"/>
      <c r="L41" s="71"/>
      <c r="M41" s="71"/>
      <c r="N41" s="71"/>
      <c r="O41" s="71"/>
      <c r="P41" s="71"/>
      <c r="Q41" s="71"/>
      <c r="R41" s="71"/>
      <c r="S41" s="71"/>
      <c r="T41" s="71"/>
      <c r="U41" s="71"/>
      <c r="V41" s="71"/>
      <c r="W41" s="71"/>
      <c r="X41" s="71"/>
    </row>
    <row r="42" spans="1:24" ht="12.75">
      <c r="A42" s="71"/>
      <c r="B42" s="71"/>
      <c r="C42" s="71"/>
      <c r="D42" s="71"/>
      <c r="E42" s="71"/>
      <c r="F42" s="71"/>
      <c r="G42" s="71"/>
      <c r="H42" s="71"/>
      <c r="I42" s="71"/>
      <c r="J42" s="71"/>
      <c r="K42" s="71"/>
      <c r="L42" s="71"/>
      <c r="M42" s="71"/>
      <c r="N42" s="71"/>
      <c r="O42" s="71"/>
      <c r="P42" s="71"/>
      <c r="Q42" s="71"/>
      <c r="R42" s="71"/>
      <c r="S42" s="71"/>
      <c r="T42" s="71"/>
      <c r="U42" s="71"/>
      <c r="V42" s="71"/>
      <c r="W42" s="71"/>
      <c r="X42" s="71"/>
    </row>
    <row r="43" spans="1:24" ht="12.75">
      <c r="A43" s="71"/>
      <c r="B43" s="71"/>
      <c r="C43" s="71"/>
      <c r="D43" s="71"/>
      <c r="E43" s="71"/>
      <c r="F43" s="71"/>
      <c r="G43" s="71"/>
      <c r="H43" s="71"/>
      <c r="I43" s="71"/>
      <c r="J43" s="71"/>
      <c r="K43" s="71"/>
      <c r="L43" s="71"/>
      <c r="M43" s="71"/>
      <c r="N43" s="71"/>
      <c r="O43" s="71"/>
      <c r="P43" s="71"/>
      <c r="Q43" s="71"/>
      <c r="R43" s="71"/>
      <c r="S43" s="71"/>
      <c r="T43" s="71"/>
      <c r="U43" s="71"/>
      <c r="V43" s="71"/>
      <c r="W43" s="71"/>
      <c r="X43" s="71"/>
    </row>
    <row r="44" spans="1:24" ht="12.75">
      <c r="A44" s="71"/>
      <c r="B44" s="71"/>
      <c r="C44" s="71"/>
      <c r="D44" s="71"/>
      <c r="E44" s="71"/>
      <c r="F44" s="71"/>
      <c r="G44" s="71"/>
      <c r="H44" s="71"/>
      <c r="I44" s="71"/>
      <c r="J44" s="71"/>
      <c r="K44" s="71"/>
      <c r="L44" s="71"/>
      <c r="M44" s="71"/>
      <c r="N44" s="71"/>
      <c r="O44" s="71"/>
      <c r="P44" s="71"/>
      <c r="Q44" s="71"/>
      <c r="R44" s="71"/>
      <c r="S44" s="71"/>
      <c r="T44" s="71"/>
      <c r="U44" s="71"/>
      <c r="V44" s="71"/>
      <c r="W44" s="71"/>
      <c r="X44" s="71"/>
    </row>
    <row r="45" spans="1:24" ht="12.75">
      <c r="A45" s="71"/>
      <c r="B45" s="71"/>
      <c r="C45" s="71"/>
      <c r="D45" s="71"/>
      <c r="E45" s="71"/>
      <c r="F45" s="71"/>
      <c r="G45" s="71"/>
      <c r="H45" s="71"/>
      <c r="I45" s="71"/>
      <c r="J45" s="71"/>
      <c r="K45" s="71"/>
      <c r="L45" s="71"/>
      <c r="M45" s="71"/>
      <c r="N45" s="71"/>
      <c r="O45" s="71"/>
      <c r="P45" s="71"/>
      <c r="Q45" s="71"/>
      <c r="R45" s="71"/>
      <c r="S45" s="71"/>
      <c r="T45" s="71"/>
      <c r="U45" s="71"/>
      <c r="V45" s="71"/>
      <c r="W45" s="71"/>
      <c r="X45" s="71"/>
    </row>
    <row r="46" spans="1:24" ht="12.75">
      <c r="A46" s="71"/>
      <c r="B46" s="71"/>
      <c r="C46" s="71"/>
      <c r="D46" s="71"/>
      <c r="E46" s="71"/>
      <c r="F46" s="71"/>
      <c r="G46" s="71"/>
      <c r="H46" s="71"/>
      <c r="I46" s="71"/>
      <c r="J46" s="71"/>
      <c r="K46" s="71"/>
      <c r="L46" s="71"/>
      <c r="M46" s="71"/>
      <c r="N46" s="71"/>
      <c r="O46" s="71"/>
      <c r="P46" s="71"/>
      <c r="Q46" s="71"/>
      <c r="R46" s="71"/>
      <c r="S46" s="71"/>
      <c r="T46" s="71"/>
      <c r="U46" s="71"/>
      <c r="V46" s="71"/>
      <c r="W46" s="71"/>
      <c r="X46" s="71"/>
    </row>
    <row r="47" spans="1:24" ht="12.75">
      <c r="A47" s="71"/>
      <c r="B47" s="71"/>
      <c r="C47" s="71"/>
      <c r="D47" s="71"/>
      <c r="E47" s="71"/>
      <c r="F47" s="71"/>
      <c r="G47" s="71"/>
      <c r="H47" s="71"/>
      <c r="I47" s="71"/>
      <c r="J47" s="71"/>
      <c r="K47" s="71"/>
      <c r="L47" s="71"/>
      <c r="M47" s="71"/>
      <c r="N47" s="71"/>
      <c r="O47" s="71"/>
      <c r="P47" s="71"/>
      <c r="Q47" s="71"/>
      <c r="R47" s="71"/>
      <c r="S47" s="71"/>
      <c r="T47" s="71"/>
      <c r="U47" s="71"/>
      <c r="V47" s="71"/>
      <c r="W47" s="71"/>
      <c r="X47" s="71"/>
    </row>
    <row r="48" spans="1:24" ht="12.75">
      <c r="A48" s="71"/>
      <c r="B48" s="71"/>
      <c r="C48" s="71"/>
      <c r="D48" s="71"/>
      <c r="E48" s="71"/>
      <c r="F48" s="71"/>
      <c r="G48" s="71"/>
      <c r="H48" s="71"/>
      <c r="I48" s="71"/>
      <c r="J48" s="71"/>
      <c r="K48" s="71"/>
      <c r="L48" s="71"/>
      <c r="M48" s="71"/>
      <c r="N48" s="71"/>
      <c r="O48" s="71"/>
      <c r="P48" s="71"/>
      <c r="Q48" s="71"/>
      <c r="R48" s="71"/>
      <c r="S48" s="71"/>
      <c r="T48" s="71"/>
      <c r="U48" s="71"/>
      <c r="V48" s="71"/>
      <c r="W48" s="71"/>
      <c r="X48" s="71"/>
    </row>
    <row r="49" spans="1:24" ht="12.75">
      <c r="A49" s="71"/>
      <c r="B49" s="71"/>
      <c r="C49" s="71"/>
      <c r="D49" s="71"/>
      <c r="E49" s="71"/>
      <c r="F49" s="71"/>
      <c r="G49" s="71"/>
      <c r="H49" s="71"/>
      <c r="I49" s="71"/>
      <c r="J49" s="71"/>
      <c r="K49" s="71"/>
      <c r="L49" s="71"/>
      <c r="M49" s="71"/>
      <c r="N49" s="71"/>
      <c r="O49" s="71"/>
      <c r="P49" s="71"/>
      <c r="Q49" s="71"/>
      <c r="R49" s="71"/>
      <c r="S49" s="71"/>
      <c r="T49" s="71"/>
      <c r="U49" s="71"/>
      <c r="V49" s="71"/>
      <c r="W49" s="71"/>
      <c r="X49" s="71"/>
    </row>
    <row r="50" spans="1:24" ht="12.75">
      <c r="A50" s="71"/>
      <c r="B50" s="71"/>
      <c r="C50" s="71"/>
      <c r="D50" s="71"/>
      <c r="E50" s="71"/>
      <c r="F50" s="71"/>
      <c r="G50" s="71"/>
      <c r="H50" s="71"/>
      <c r="I50" s="71"/>
      <c r="J50" s="71"/>
      <c r="K50" s="71"/>
      <c r="L50" s="71"/>
      <c r="M50" s="71"/>
      <c r="N50" s="71"/>
      <c r="O50" s="71"/>
      <c r="P50" s="71"/>
      <c r="Q50" s="71"/>
      <c r="R50" s="71"/>
      <c r="S50" s="71"/>
      <c r="T50" s="71"/>
      <c r="U50" s="71"/>
      <c r="V50" s="71"/>
      <c r="W50" s="71"/>
      <c r="X50" s="71"/>
    </row>
    <row r="51" spans="1:24" ht="12.75">
      <c r="A51" s="71"/>
      <c r="B51" s="71"/>
      <c r="C51" s="71"/>
      <c r="D51" s="71"/>
      <c r="E51" s="71"/>
      <c r="F51" s="71"/>
      <c r="G51" s="71"/>
      <c r="H51" s="71"/>
      <c r="I51" s="71"/>
      <c r="J51" s="71"/>
      <c r="K51" s="71"/>
      <c r="L51" s="71"/>
      <c r="M51" s="71"/>
      <c r="N51" s="71"/>
      <c r="O51" s="71"/>
      <c r="P51" s="71"/>
      <c r="Q51" s="71"/>
      <c r="R51" s="71"/>
      <c r="S51" s="71"/>
      <c r="T51" s="71"/>
      <c r="U51" s="71"/>
      <c r="V51" s="71"/>
      <c r="W51" s="71"/>
      <c r="X51" s="71"/>
    </row>
    <row r="52" spans="1:24" ht="12.75">
      <c r="A52" s="71"/>
      <c r="B52" s="71"/>
      <c r="C52" s="71"/>
      <c r="D52" s="71"/>
      <c r="E52" s="71"/>
      <c r="F52" s="71"/>
      <c r="G52" s="71"/>
      <c r="H52" s="71"/>
      <c r="I52" s="71"/>
      <c r="J52" s="71"/>
      <c r="K52" s="71"/>
      <c r="L52" s="71"/>
      <c r="M52" s="71"/>
      <c r="N52" s="71"/>
      <c r="O52" s="71"/>
      <c r="P52" s="71"/>
      <c r="Q52" s="71"/>
      <c r="R52" s="71"/>
      <c r="S52" s="71"/>
      <c r="T52" s="71"/>
      <c r="U52" s="71"/>
      <c r="V52" s="71"/>
      <c r="W52" s="71"/>
      <c r="X52" s="71"/>
    </row>
    <row r="53" spans="1:24" ht="12.75">
      <c r="A53" s="71"/>
      <c r="B53" s="71"/>
      <c r="C53" s="71"/>
      <c r="D53" s="71"/>
      <c r="E53" s="71"/>
      <c r="F53" s="71"/>
      <c r="G53" s="71"/>
      <c r="H53" s="71"/>
      <c r="I53" s="71"/>
      <c r="J53" s="71"/>
      <c r="K53" s="71"/>
      <c r="L53" s="71"/>
      <c r="M53" s="71"/>
      <c r="N53" s="71"/>
      <c r="O53" s="71"/>
      <c r="P53" s="71"/>
      <c r="Q53" s="71"/>
      <c r="R53" s="71"/>
      <c r="S53" s="71"/>
      <c r="T53" s="71"/>
      <c r="U53" s="71"/>
      <c r="V53" s="71"/>
      <c r="W53" s="71"/>
      <c r="X53" s="71"/>
    </row>
  </sheetData>
  <printOptions/>
  <pageMargins left="0.75" right="0.75" top="1" bottom="1" header="0.4921259845" footer="0.4921259845"/>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LJP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SEAC'H</dc:creator>
  <cp:keywords/>
  <dc:description/>
  <cp:lastModifiedBy>LE SEAC'H</cp:lastModifiedBy>
  <dcterms:created xsi:type="dcterms:W3CDTF">1999-09-19T20:07:43Z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